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19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43" i="1"/>
  <c r="F25"/>
  <c r="F28" s="1"/>
  <c r="F30" s="1"/>
  <c r="J59" l="1"/>
  <c r="F59"/>
  <c r="J56"/>
  <c r="F56" l="1"/>
  <c r="J43"/>
  <c r="J30"/>
  <c r="J57" l="1"/>
  <c r="F9" s="1"/>
  <c r="F11" s="1"/>
  <c r="J11" s="1"/>
  <c r="F57"/>
  <c r="J60" l="1"/>
  <c r="J62" s="1"/>
  <c r="F60"/>
  <c r="F13"/>
</calcChain>
</file>

<file path=xl/sharedStrings.xml><?xml version="1.0" encoding="utf-8"?>
<sst xmlns="http://schemas.openxmlformats.org/spreadsheetml/2006/main" count="127" uniqueCount="113">
  <si>
    <t>приходная часть:</t>
  </si>
  <si>
    <t>№ п./п.</t>
  </si>
  <si>
    <t>Обоснование</t>
  </si>
  <si>
    <t>Контрагент/Агент</t>
  </si>
  <si>
    <t>Планируемый расход средств по смете (Членский взнос)</t>
  </si>
  <si>
    <t>Общая площадь участков членов СТСН "Ласточка" (кв.м.)</t>
  </si>
  <si>
    <t>ИТОГО на 1 кв.м. земельного участка в год, руб</t>
  </si>
  <si>
    <t>ПРИМЕР:</t>
  </si>
  <si>
    <r>
      <rPr>
        <sz val="10"/>
        <color theme="1"/>
        <rFont val="Times New Roman"/>
        <family val="1"/>
        <charset val="204"/>
      </rPr>
      <t xml:space="preserve">Членский взнос за участок 600 кв.м (6 соток). </t>
    </r>
    <r>
      <rPr>
        <b/>
        <sz val="10"/>
        <color theme="1"/>
        <rFont val="Times New Roman"/>
        <family val="1"/>
        <charset val="204"/>
      </rPr>
      <t>за год</t>
    </r>
  </si>
  <si>
    <t>Расходная часть:</t>
  </si>
  <si>
    <t>1.1.Заработная плата сотрудников с НДФЛ:</t>
  </si>
  <si>
    <t>Оплата труда работников заключивших трудовые договоры с СТСН "Ласточка" Гл.4 ст.16 ФЗ-217 -2017 "О ведении гражданами садоводства"</t>
  </si>
  <si>
    <t>начисление</t>
  </si>
  <si>
    <t>месяцы</t>
  </si>
  <si>
    <t>итого</t>
  </si>
  <si>
    <t>ФОТ</t>
  </si>
  <si>
    <r>
      <rPr>
        <sz val="11"/>
        <color theme="1"/>
        <rFont val="Calibri"/>
        <family val="2"/>
        <charset val="204"/>
        <scheme val="minor"/>
      </rPr>
      <t xml:space="preserve">Вознаграждение (зарплата) Председателя СТСН. </t>
    </r>
    <r>
      <rPr>
        <i/>
        <sz val="10"/>
        <color theme="1"/>
        <rFont val="Calibri"/>
        <family val="2"/>
        <charset val="204"/>
        <scheme val="minor"/>
      </rPr>
      <t>Ст. 19 Полномочия и обязанности Председателя</t>
    </r>
  </si>
  <si>
    <t>СТСН "Ласточка"</t>
  </si>
  <si>
    <r>
      <rPr>
        <sz val="11"/>
        <color theme="1"/>
        <rFont val="Calibri"/>
        <family val="2"/>
        <charset val="204"/>
        <scheme val="minor"/>
      </rPr>
      <t>Оплата труда слесаря и услуг прочих рабочих</t>
    </r>
    <r>
      <rPr>
        <i/>
        <sz val="10"/>
        <color theme="1"/>
        <rFont val="Calibri"/>
        <family val="2"/>
        <charset val="204"/>
        <scheme val="minor"/>
      </rPr>
      <t xml:space="preserve"> (СТ.22 Организация ремонта и содержания инженерный сетей)</t>
    </r>
  </si>
  <si>
    <t>ИТОГО ФОТ с НДФЛ, без начислений налогов</t>
  </si>
  <si>
    <t>Взносы на ФОТ 30,2% (27,1% ГПХ)</t>
  </si>
  <si>
    <t>ИТОГО по разделу</t>
  </si>
  <si>
    <t>1.2.Налоги (по упрощенной системе налогообложения):</t>
  </si>
  <si>
    <t>Налоги</t>
  </si>
  <si>
    <t>меж районная ИФНС России №15 по НСО</t>
  </si>
  <si>
    <t>1.3.Организационные расходы:</t>
  </si>
  <si>
    <t>Расходы на обеспечение деятельности товарищества, содержание и текущий  ремонт объектов инфраструктуры</t>
  </si>
  <si>
    <t>Бухгалтерское сопровождение</t>
  </si>
  <si>
    <t>ИП, ООО</t>
  </si>
  <si>
    <t>Услуги связи: (телефон, интернет, 1С контур, ЭЦП)</t>
  </si>
  <si>
    <t>МТС, Астрал-отчетность, 1С Рарус</t>
  </si>
  <si>
    <t>Транспортные расходы  с апреля по декабрь (бензин из расчету 10 л/100 км, такси)</t>
  </si>
  <si>
    <t>чеки на бензин, акты об услуге доставки</t>
  </si>
  <si>
    <t>Канцтовары: Бумага, пищущие принадлежности, заправка картриджа для принтера, мелкие канцтовары (кнопки, скрепки, папки)</t>
  </si>
  <si>
    <t xml:space="preserve"> Офис ленд</t>
  </si>
  <si>
    <t>Закупка расходных материалов, хозяйственного инвентаря и инструментов.</t>
  </si>
  <si>
    <t>Леруа, е2е4, 220вольт</t>
  </si>
  <si>
    <r>
      <rPr>
        <sz val="11"/>
        <color theme="1"/>
        <rFont val="Calibri"/>
        <family val="2"/>
        <charset val="204"/>
        <scheme val="minor"/>
      </rPr>
      <t xml:space="preserve">Обслуживание расчетного счета в Банке "Левобережный". </t>
    </r>
    <r>
      <rPr>
        <i/>
        <sz val="10"/>
        <color theme="1"/>
        <rFont val="Calibri"/>
        <family val="2"/>
        <charset val="204"/>
        <scheme val="minor"/>
      </rPr>
      <t>Приложение №6 к Договору обслуживания корпоративных клиентов</t>
    </r>
  </si>
  <si>
    <t>"Левобережный"</t>
  </si>
  <si>
    <t>Почтовые расходы (уведомления должникам, отчеты)</t>
  </si>
  <si>
    <t>Почта России.</t>
  </si>
  <si>
    <t>Юридическое сопровождение и Инициативный аудит</t>
  </si>
  <si>
    <t>юрист, нотариус, аудитор</t>
  </si>
  <si>
    <t>Организация общих собраний, праздников в СТСН "Ласточка"</t>
  </si>
  <si>
    <t>ДК Крылья Сибири</t>
  </si>
  <si>
    <t>ИТОГО</t>
  </si>
  <si>
    <t>Содержание имущества, хозяйственная деятельность.</t>
  </si>
  <si>
    <t xml:space="preserve">Вывоз ТБО по договору Экология Новосибирск №__ от 22,02,2019 г. Цена 1 куб. м. 480,62 руб. </t>
  </si>
  <si>
    <t>НовосибирскЭнергосбыт</t>
  </si>
  <si>
    <t>Очистка снега в зимний период  до центральных ворот и внутренние проезды 1-12 ул</t>
  </si>
  <si>
    <t>СНТ "Рябинка обская"; частные лица по заказу</t>
  </si>
  <si>
    <t>Содержание и ремонт летнего водопровода</t>
  </si>
  <si>
    <t>Благоустройство территории</t>
  </si>
  <si>
    <t>подрядчик выбирается по  результатам конкурса</t>
  </si>
  <si>
    <t>Обслуживание ЛЭП в летний сезон, аварийные работы.</t>
  </si>
  <si>
    <t>Оплата аренды земельного участка НСТ "Рассвет" за ТП 3907</t>
  </si>
  <si>
    <t>Уплата арендной платы за участок 0,016 га находящегося на 7й улице под ТП 3907 СТСН "Ласточка". Сумма ежемесячной аренды составляет 500 руб *12 = 6000 руб</t>
  </si>
  <si>
    <t>НСТ "Рассвет"</t>
  </si>
  <si>
    <t xml:space="preserve">подрядчик  </t>
  </si>
  <si>
    <t xml:space="preserve">Содержание и ремонт подъездных дорог и внутренних проездов в СТСН </t>
  </si>
  <si>
    <t>НовосибирскАвтодор</t>
  </si>
  <si>
    <t>ВСЕГО РАСХОДОВ по членским взносам</t>
  </si>
  <si>
    <t>ВСЕГО по ЧЛЕНСКИМ взносам</t>
  </si>
  <si>
    <t>Голосование проводилось по каждой статье затрат</t>
  </si>
  <si>
    <t>Председатель собрания</t>
  </si>
  <si>
    <t xml:space="preserve">Секретарь собрания </t>
  </si>
  <si>
    <t>Региональный оператор "МУП САХ"</t>
  </si>
  <si>
    <r>
      <t xml:space="preserve"> Электроэнергия (общая)  </t>
    </r>
    <r>
      <rPr>
        <i/>
        <sz val="10"/>
        <color theme="1"/>
        <rFont val="Calibri"/>
        <family val="2"/>
        <charset val="204"/>
        <scheme val="minor"/>
      </rPr>
      <t xml:space="preserve">(Бремя содержания общего имущества Ст. 210 ГК РФ) Расчет производился с учетом установленных тарифов на электроснабжение от 01,01,2019 г </t>
    </r>
  </si>
  <si>
    <t>СТСН "Ласточка"    подрядчик техноком</t>
  </si>
  <si>
    <t>Компенсация за неиспользованный отпуск сезонного рабочего</t>
  </si>
  <si>
    <t xml:space="preserve">субсидия + в.т.ч за счет сэкономленных средств предыдущего периода </t>
  </si>
  <si>
    <t xml:space="preserve">Сэкономленные денежные средства от предыдущего периода </t>
  </si>
  <si>
    <t>Компенсация расходов, связанных с выполнением должностных обязаностей, членами правления и членами ревизионной комиссии.</t>
  </si>
  <si>
    <t>Бухгалтерское сопровождение сторонней  бухгалтерской организацией  -12 мес*16600= 199200 руб.                                                                                                                                                                                                                 Сдача статистической отчетности 1*6300=6300 руб.</t>
  </si>
  <si>
    <t>1) телефон сотовый  (председатель) 500 *12=6000 руб.,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 Сертификат и лицензия электронной отчетности Контур Экстерн 11000 руб/ год.                                                                                                                                                                                                                                                                 3) Годовой тариф на умные устройства(2 шлагбаума,5 камер видеонаблюдения). 7*200=14000р.</t>
  </si>
  <si>
    <t>1)Приобретение канцелярии: Бумага А4 2 Пачки* 500 руб.=1000 руб.,расходники (клей, файлы, папки регистратор для документов, скобы, скотч,  и т.д.) =5000 руб.,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расходных материалов к оргтехнике, заправка картриджа 1 шт.*700 руб.=700 руб., батарейки для шлагбаума 2ул 3*700=2100 руб.</t>
  </si>
  <si>
    <t>1) уведомления  членов Товарищества 4*300(конверт+марка+с уведомлением) должники  = 1200 руб,                                                                                                                                                                                                                                                           2) Отправка заказных писем с уведомлением (по весу) - 1250 руб</t>
  </si>
  <si>
    <r>
      <rPr>
        <sz val="10"/>
        <rFont val="Times New Roman"/>
        <family val="1"/>
        <charset val="204"/>
      </rPr>
      <t xml:space="preserve">1) Здание правления (обогреватель, роутер, видеонаблюдение, освещение, разное) и водозаборная колонка (насос, обогреватель в зимнее время)  5900 квтч с 01.01.2026 по 01.10.2026 4425кв*3,34=14779 руб. и с 01.10.2026  1475 кв*3,71=5472 руб, итого 20251 руб.                                                                                                                                                                              2)освещение перекрестков+ улиц:  70 шт*8 часов(среднее в сутки по году)*365 дней*0,30квт=61320квт с 01.01.2026 45990*3,34 = 153606 руб и с 01.10.2026, 15330*3,71=56874 руб. итого 210480 руб ;                                                                                                                                                                                     3) Работа насосов водоснабжения 3 и 12 ул. 2 насоса по 6 часов в сутки 12 часов*30*5 месяцев*1,5квч =2700 квт с 01.05.2026 по 30.09.2026 2700*3,34=9018 руб.                                                                                                                                                                                                    4) Компенсация за работу шлагбаума по итогу 2024 года 620 квт с 01.01.2026  465*3,34=1553 руб. и с 01.10.2026  155*3,71=575руб  итого 2128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5) Потери в сетях общего имущества из расчета потребления  5% от общего потребления за 2025 год. 38602 Квт с 01.01.2026  28951*3,34=96696руб. и с 01.10.2026  9650*3,71=35801руб. итого 132497 руб.                                                                                                                                                                                                                  6) Несвоевременная уплата за потребленную э/э садоводами. Аванс в Энергосбыт 50000 руб   </t>
    </r>
    <r>
      <rPr>
        <sz val="10"/>
        <color theme="1"/>
        <rFont val="Times New Roman"/>
        <family val="1"/>
        <charset val="204"/>
      </rPr>
      <t xml:space="preserve">                      </t>
    </r>
  </si>
  <si>
    <t xml:space="preserve">1) компенсация расходов на бензин/такси председателю апрель-ноябрь 8*1500=12000 руб                                           2) Компенсация затрат на доставку материалов в СТСН 15000 руб                                                                            </t>
  </si>
  <si>
    <t xml:space="preserve"> Бензин  92 для бензокосы и генератора 5000 руб, Масло для бензокосы и генератора - 2000 руб;   Крепеж 3000 руб; Краны, сгоны, аварийный фонд для пластикового водопровода, соединительные муфты, краны, заглушки, сидёлки и т.п. - 55000 руб(сумма рассчитана из анализа расходов за 2025г), разное 8000 руб, светильники и фотореле,  - 30000 руб.  Труба пластик диаметр 50(замена участка водопровода между 2 и 3 ул ),300 м*150 р.=45000,00 руб. Лестница металлическая  35000 руб. </t>
  </si>
  <si>
    <t>1)Аренда зала ДК Крылья Сибири   3 ч*2500 = 7500 руб                                                                   2) Оплата услуг организаторам праздника (день СНТ, день садовода) и приобретение поощрительных призов.   20000 руб</t>
  </si>
  <si>
    <t xml:space="preserve">1)Юридическое сопровождение деятельности СТСН "Ласточка""Консультации юриста 10000 руб                                                                                                                 2) Инициативный Аудит учета имущества, налогового учета - 15000 руб.                                                                                                                         </t>
  </si>
  <si>
    <t xml:space="preserve">   1)  Кольцевой вывоз по договору. Тариф 580 руб./куб 11 раз*20 куб.м *580 руб =  110000руб.  Вывоз ТКО   4 мес. В т.ч.</t>
  </si>
  <si>
    <t>Содержание шлагбаумов</t>
  </si>
  <si>
    <t xml:space="preserve">1) Замена аварийных опоры ЛЭП 10 шт(бетонные опоры 10 шт. с доставкой,перенос инфраструктуры)- 450 000 руб. 2) Оплата услуг электрика по замене 30 светильников + 10 фоторэле  40*1000= 40000 руб.  3) Срочные ремонтные работы и общие работы электрика-50000 руб. </t>
  </si>
  <si>
    <t>1) Материалы (Работы по строительству+ брус,утеплитель,крепеж,профлист,панели итд.)-40000руб. 2) Насосная станция-15000 руб.3) Обогреватель-5000руб. 4) Электрический включатель подачи воды-3000руб.</t>
  </si>
  <si>
    <t xml:space="preserve">Утверждена на общем собрании членов СТСН "Ласточка" от __    ____________ 2026 г. Приложение №___к протоколу общего собрания </t>
  </si>
  <si>
    <t>Проект приходно-расходной сметы НСТ "Ласточка"на период с 1 января 2026 по 31 декабря 2026 г.</t>
  </si>
  <si>
    <t xml:space="preserve">Планируемые Членские взносы на 2026 г </t>
  </si>
  <si>
    <t xml:space="preserve">Долги членов Товарищества:   
1Членский  2022-25 г - 60180 руб                          2 Целевой 2022-2025 г- 7605 руб                                                                                                                        </t>
  </si>
  <si>
    <t>Финансово-Экономическое обоснование затрат СТСН "Ласточка" на 2026 г.</t>
  </si>
  <si>
    <t>1) МТЗ-80  грейдирование дорог в зимний период, совместно с обществами (Кварц, Полет, Звезда, Рябинка, Мечта)  40 часов х3500 руб./час.= 140000 руб.,  Ласточка 140000/6=23330 руб                                                                                                                         2) Чистка внутренних проездов по улицам. 6 раз*7ч=42ч*3500= 147000 руб                                                                                                                                                                                             3)   Трактор гусеничный  4ч*4000 руб.  =16000 (февраль-март)</t>
  </si>
  <si>
    <t>1) Установка/снятие сливных пробок. Запуск и консервирование системы.Срочный ремонт.- 20000р.                                                                                                                                2) Ремонт пластиковых труб  20*1000 руб=20000 руб.                                                                                                 3) Срочный ремонт водонапорной колонки - 10000руб.                                                                                                       4) Сварка порывов 50 мм 20*1300 руб =26000  руб; 100 мм 15*1500 руб= 22500 руб.                                           5)  Демонтаж старой трубы -  10000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6) Замена участка водопровода между 2 и 3 ул. - 50000 руб.</t>
  </si>
  <si>
    <t xml:space="preserve">1) Установка бесперебойника на шлагбаум 2ул.- 15000 руб.                                                                     2) Срочный ремонт шлагбаумов, не связанные с гарантией- 15000уб..                                                                           </t>
  </si>
  <si>
    <t xml:space="preserve">1) Выпиливание веток, кустов, деревьев на территории общего пользования (по улицам)-25000 руб.      2) Утилизация спиленных отходов(вывоз)-20000 руб.                                                                              3) Покос травы по приметру общества из расчета 35 соток*750 (три покоса под "ключ" наемником, по 26250) -итого 78750 руб.                                                                                                                  4)Уборка мусора -  3000 руб                                                                                                                                               5) Работа автовышки из расчета 1 рабочий день, по 6 часов (минималка) итого 6 часов *3500 =21000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</si>
  <si>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Вынос насосной станции из колодца и строительство защитного сооружения для насосной станции </t>
  </si>
  <si>
    <t>Сэкономленные денежные средства от предыдущего периода 2024-2025 гг  УМЕНЬШЕНИЕ ВЗНОСА</t>
  </si>
  <si>
    <t>сумма за год с учетом средств полученных  до 2026 г.</t>
  </si>
  <si>
    <t>Налоги ( в том числе Земельный Налог за 2025 г-7409,00, водный за 2025 г-1816,00, УСН-12727,00)</t>
  </si>
  <si>
    <t>Организация работы председателя. Выплата вознаграждения председателю предусмотрена ежемесячно на основании решения общего собрания в размере оклада 42560 руб ,включая районный коэффициент в сумме 8512 руб. Предельный размер вознаграждения в 2025 г. включая все расходы на уплату страховых взносов по несчастным случаям (НС и ПЗ-0,2%),страховые взносы (30%) составляет 42560*12мес.+(42560*12)*30,2%=510720,00+154238,00=664958,00 руб.</t>
  </si>
  <si>
    <t xml:space="preserve"> Организация работы Сезонного Разнорабочего : Выплата вознаграждения разнорабочему предусмотрена ежемесячно на основании решения общего собрания в размере оклада 9200,00 руб включая районный коэффициент 1840,00 руб. Предельный размер вознаграждения в 2025г. включая все расходы на уплату страховых взносов по несчастным случаям (0,2%),  и страховые взносы (30%) составляет 9200,00*6 мес.+(9200*6)*30,2%=55200,00+16670,00=71870,00 руб.</t>
  </si>
  <si>
    <t xml:space="preserve">1)Организация работы Правления : Выплата вознаграждения членам Правления предусмотрена на основании Устава, путем предоставления скидки на членские взносы. Предельный размер вознаграждения в 2026 г.  - 25000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2)Организация работы ревизионной комиссии(3 человека). Выплата вознаграждения членам ревизионнойкомиссии предусмотренаФЗ-217(Положение о ревизионной комиссии в СНТ). 3*2000=6000 руб.                                      </t>
  </si>
  <si>
    <t>Компенсация за неиспользованный отпуск сезонного рабочего в размере 4396,00 (см. расчет компенсации)  включая все расходы на уплату страховых взносов страховых взносов по несчастным случаям (НС и ПЗ-0,2%),страховые взносы (30%) составляет 4396,00+(4396*30,2%)=4396+1328=5724,00 руб.</t>
  </si>
  <si>
    <r>
      <t xml:space="preserve">1) Земельный налог за 2025 г  (0,30% от кадастровой стоимости 32,4руб за кв.м ЗОП) - 7409,00 руб.                                                               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    2)Водный налог (Лицензия скважины НОВ;01656;ВЭ - 1,1 тыс куб. на хозяйственные нужды. Коэф. 2,37) - 1816 руб   3)Налог УСН за 2025 год 12727,00 ( с учетом возмещения затрат на ремонт дороги)                                                                                                                                  </t>
    </r>
  </si>
  <si>
    <r>
      <t xml:space="preserve">к протоколу общего  собрания членов СТСН "Ласточка", учитывая, что финансово-хозяйственную деятельность СТСН осуществляет </t>
    </r>
    <r>
      <rPr>
        <b/>
        <sz val="12"/>
        <color theme="1"/>
        <rFont val="Times New Roman"/>
        <family val="1"/>
        <charset val="204"/>
      </rPr>
      <t xml:space="preserve">за счет самоокупаемости - взносов на содержание имущество общего пользования. </t>
    </r>
  </si>
  <si>
    <t>Итого для расчета взносов на 2026 г.  (ЧЛЕНСКИЙ)</t>
  </si>
  <si>
    <t>Сумма к расчету ЧЛЕНСКОГО взноса (ИТОГО-Экономия 2024/25)</t>
  </si>
  <si>
    <t>сумма за год с учетом средств полученных за предыдущие периоды до 2026 г.</t>
  </si>
  <si>
    <t>Сумма к расчету ЧЛЕНСКОГО взноса (ИТОГО-Экономия 2025г)</t>
  </si>
  <si>
    <t>1) Приобретение высечки асфальта с доставкой 370 т.н. *1600 руб./т.н.=592000 руб. на подсыпку дорог. Основная дорога 50 т., от ворот к Кварцу 70 т;  Внутренние и центральная улица- 250 т.                      2)Приобретение ЩПС 20 тонн*1500=30000 руб.                                                                                      3) Грейдирование и содержание дороги. . МТЗ 80 15ч*3500 =52500 руб</t>
  </si>
  <si>
    <t>по фактическим затратам за 2025 г+4% на поднятие тарифов на обслуживание</t>
  </si>
  <si>
    <t>Остаток средств на начало отчётного периода 31.12.2025 г (электроэнергия садоводов, бремя содержания общества имущества 74037,18)</t>
  </si>
  <si>
    <t xml:space="preserve">Остаток средств на счете СТСН "Ласточка"  на  31.12.2025 Далее - средства Предыдущего периода:                                                                                                                                                                                                          1. На расчетном счете в Банк Левобережный - 534911 руб;   Подотчет председателя 2788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</si>
</sst>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#\ ##0"/>
    <numFmt numFmtId="165" formatCode="#\ ##0.00"/>
    <numFmt numFmtId="166" formatCode="#\ ##0.00\ _₽"/>
    <numFmt numFmtId="167" formatCode="#\ ##0&quot;р.&quot;"/>
  </numFmts>
  <fonts count="2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wrapText="1" shrinkToFit="1"/>
    </xf>
    <xf numFmtId="0" fontId="0" fillId="0" borderId="5" xfId="0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165" fontId="0" fillId="0" borderId="1" xfId="0" applyNumberForma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166" fontId="11" fillId="4" borderId="8" xfId="0" applyNumberFormat="1" applyFont="1" applyFill="1" applyBorder="1" applyAlignment="1">
      <alignment vertical="top"/>
    </xf>
    <xf numFmtId="2" fontId="12" fillId="4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165" fontId="13" fillId="0" borderId="4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/>
    <xf numFmtId="0" fontId="8" fillId="0" borderId="8" xfId="0" applyFont="1" applyFill="1" applyBorder="1" applyAlignment="1"/>
    <xf numFmtId="2" fontId="12" fillId="0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14" fillId="4" borderId="8" xfId="0" applyNumberFormat="1" applyFont="1" applyFill="1" applyBorder="1" applyAlignment="1">
      <alignment horizontal="right" vertical="center" wrapText="1"/>
    </xf>
    <xf numFmtId="0" fontId="14" fillId="4" borderId="4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2" fontId="8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164" fontId="16" fillId="0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165" fontId="0" fillId="0" borderId="15" xfId="0" applyNumberFormat="1" applyFill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5" fillId="0" borderId="20" xfId="0" applyFont="1" applyBorder="1" applyAlignment="1"/>
    <xf numFmtId="0" fontId="0" fillId="0" borderId="0" xfId="0" applyAlignment="1">
      <alignment vertical="top" wrapText="1"/>
    </xf>
    <xf numFmtId="0" fontId="8" fillId="2" borderId="9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top" wrapText="1"/>
    </xf>
    <xf numFmtId="0" fontId="8" fillId="0" borderId="4" xfId="0" applyFont="1" applyBorder="1"/>
    <xf numFmtId="0" fontId="8" fillId="0" borderId="0" xfId="0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/>
    <xf numFmtId="0" fontId="8" fillId="0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4" fillId="0" borderId="22" xfId="0" applyFont="1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2" fontId="8" fillId="0" borderId="15" xfId="0" applyNumberFormat="1" applyFont="1" applyBorder="1" applyAlignment="1">
      <alignment horizontal="center" vertical="center"/>
    </xf>
    <xf numFmtId="0" fontId="22" fillId="0" borderId="24" xfId="0" applyFont="1" applyFill="1" applyBorder="1" applyAlignment="1">
      <alignment vertical="center" wrapText="1"/>
    </xf>
    <xf numFmtId="0" fontId="8" fillId="0" borderId="15" xfId="0" applyFont="1" applyBorder="1" applyAlignment="1">
      <alignment wrapText="1"/>
    </xf>
    <xf numFmtId="2" fontId="8" fillId="0" borderId="15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23" fillId="0" borderId="15" xfId="0" applyFont="1" applyFill="1" applyBorder="1" applyAlignment="1">
      <alignment wrapText="1"/>
    </xf>
    <xf numFmtId="2" fontId="11" fillId="0" borderId="15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/>
    <xf numFmtId="2" fontId="11" fillId="0" borderId="25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/>
    <xf numFmtId="164" fontId="0" fillId="0" borderId="0" xfId="0" applyNumberFormat="1"/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/>
    <xf numFmtId="0" fontId="22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22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2" fontId="22" fillId="0" borderId="0" xfId="0" applyNumberFormat="1" applyFont="1" applyBorder="1" applyAlignment="1">
      <alignment vertical="center" wrapText="1"/>
    </xf>
    <xf numFmtId="2" fontId="19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2" fontId="19" fillId="0" borderId="0" xfId="0" applyNumberFormat="1" applyFont="1" applyAlignment="1">
      <alignment horizontal="center" vertical="center"/>
    </xf>
    <xf numFmtId="2" fontId="0" fillId="0" borderId="0" xfId="0" applyNumberFormat="1"/>
    <xf numFmtId="0" fontId="26" fillId="0" borderId="15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wrapText="1"/>
    </xf>
    <xf numFmtId="165" fontId="24" fillId="6" borderId="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11" fillId="0" borderId="25" xfId="0" applyFont="1" applyFill="1" applyBorder="1" applyAlignment="1">
      <alignment wrapText="1"/>
    </xf>
    <xf numFmtId="0" fontId="14" fillId="3" borderId="9" xfId="0" applyFont="1" applyFill="1" applyBorder="1" applyAlignment="1">
      <alignment vertical="center" wrapText="1"/>
    </xf>
    <xf numFmtId="2" fontId="14" fillId="3" borderId="4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0" fontId="0" fillId="0" borderId="0" xfId="0" applyFill="1"/>
    <xf numFmtId="0" fontId="27" fillId="0" borderId="4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9" fillId="0" borderId="16" xfId="0" applyFont="1" applyFill="1" applyBorder="1" applyAlignment="1">
      <alignment horizontal="right" vertical="center"/>
    </xf>
    <xf numFmtId="2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2" fontId="10" fillId="6" borderId="9" xfId="0" applyNumberFormat="1" applyFont="1" applyFill="1" applyBorder="1" applyAlignment="1">
      <alignment horizontal="center" vertical="center" wrapText="1"/>
    </xf>
    <xf numFmtId="2" fontId="10" fillId="7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3" borderId="4" xfId="0" applyFont="1" applyFill="1" applyBorder="1"/>
    <xf numFmtId="0" fontId="14" fillId="5" borderId="4" xfId="0" applyFont="1" applyFill="1" applyBorder="1"/>
    <xf numFmtId="2" fontId="14" fillId="5" borderId="4" xfId="0" applyNumberFormat="1" applyFont="1" applyFill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6" fillId="0" borderId="15" xfId="0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vertical="center" wrapText="1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vertical="center"/>
    </xf>
    <xf numFmtId="2" fontId="0" fillId="0" borderId="15" xfId="0" applyNumberFormat="1" applyFill="1" applyBorder="1" applyAlignment="1">
      <alignment vertical="center"/>
    </xf>
    <xf numFmtId="2" fontId="3" fillId="0" borderId="16" xfId="0" applyNumberFormat="1" applyFont="1" applyBorder="1" applyAlignment="1">
      <alignment vertical="center" wrapText="1"/>
    </xf>
    <xf numFmtId="2" fontId="9" fillId="0" borderId="16" xfId="0" applyNumberFormat="1" applyFont="1" applyBorder="1" applyAlignment="1">
      <alignment vertical="center" wrapText="1"/>
    </xf>
    <xf numFmtId="2" fontId="3" fillId="0" borderId="15" xfId="0" applyNumberFormat="1" applyFont="1" applyFill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2" fontId="19" fillId="0" borderId="0" xfId="0" applyNumberFormat="1" applyFont="1" applyAlignment="1">
      <alignment vertical="center"/>
    </xf>
    <xf numFmtId="2" fontId="6" fillId="0" borderId="15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8" fillId="0" borderId="7" xfId="0" applyNumberFormat="1" applyFont="1" applyFill="1" applyBorder="1" applyAlignment="1">
      <alignment vertical="center" wrapText="1"/>
    </xf>
    <xf numFmtId="2" fontId="24" fillId="6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vertical="center"/>
    </xf>
    <xf numFmtId="1" fontId="0" fillId="0" borderId="15" xfId="0" applyNumberForma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wrapText="1" shrinkToFit="1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/>
    <xf numFmtId="0" fontId="18" fillId="0" borderId="16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2" fontId="8" fillId="0" borderId="8" xfId="0" applyNumberFormat="1" applyFont="1" applyFill="1" applyBorder="1" applyAlignment="1">
      <alignment vertical="center"/>
    </xf>
    <xf numFmtId="165" fontId="15" fillId="0" borderId="9" xfId="0" applyNumberFormat="1" applyFont="1" applyFill="1" applyBorder="1" applyAlignment="1">
      <alignment horizontal="center" vertical="center"/>
    </xf>
    <xf numFmtId="165" fontId="15" fillId="0" borderId="14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2" fontId="21" fillId="2" borderId="4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view="pageBreakPreview" topLeftCell="B4" zoomScale="110" zoomScaleSheetLayoutView="110" workbookViewId="0">
      <selection activeCell="I9" sqref="I9"/>
    </sheetView>
  </sheetViews>
  <sheetFormatPr defaultColWidth="9" defaultRowHeight="15"/>
  <cols>
    <col min="1" max="1" width="9.140625" hidden="1" customWidth="1"/>
    <col min="2" max="2" width="9.140625" style="1" customWidth="1"/>
    <col min="3" max="3" width="78.28515625" customWidth="1"/>
    <col min="4" max="4" width="12.85546875" customWidth="1"/>
    <col min="5" max="5" width="10.42578125" customWidth="1"/>
    <col min="6" max="6" width="14.140625" customWidth="1"/>
    <col min="7" max="7" width="2.5703125" customWidth="1"/>
    <col min="8" max="8" width="7.7109375" style="1" customWidth="1"/>
    <col min="9" max="9" width="85.140625" customWidth="1"/>
    <col min="10" max="10" width="14.7109375" style="1" customWidth="1"/>
    <col min="11" max="11" width="18.28515625" customWidth="1"/>
  </cols>
  <sheetData>
    <row r="1" spans="2:13" ht="4.5" customHeight="1"/>
    <row r="2" spans="2:13" ht="53.25" customHeight="1">
      <c r="D2" s="177" t="s">
        <v>86</v>
      </c>
      <c r="E2" s="177"/>
      <c r="F2" s="177"/>
      <c r="G2" s="2"/>
      <c r="H2" s="3"/>
      <c r="I2" s="73"/>
      <c r="J2" s="177" t="s">
        <v>86</v>
      </c>
      <c r="K2" s="177"/>
      <c r="L2" s="74"/>
      <c r="M2" s="74"/>
    </row>
    <row r="3" spans="2:13" ht="26.25" customHeight="1">
      <c r="C3" s="178" t="s">
        <v>87</v>
      </c>
      <c r="D3" s="178"/>
      <c r="E3" s="178"/>
      <c r="F3" s="178"/>
      <c r="H3" s="4"/>
      <c r="I3" s="179" t="s">
        <v>90</v>
      </c>
      <c r="J3" s="180"/>
      <c r="K3" s="181"/>
    </row>
    <row r="4" spans="2:13" ht="15" customHeight="1">
      <c r="C4" s="182"/>
      <c r="D4" s="182"/>
      <c r="E4" s="182"/>
      <c r="F4" s="182"/>
      <c r="H4" s="183" t="s">
        <v>0</v>
      </c>
      <c r="I4" s="183"/>
      <c r="J4" s="183"/>
      <c r="K4" s="183"/>
    </row>
    <row r="5" spans="2:13" ht="30" customHeight="1">
      <c r="C5" s="184" t="s">
        <v>104</v>
      </c>
      <c r="D5" s="184"/>
      <c r="E5" s="184"/>
      <c r="F5" s="184"/>
      <c r="H5" s="194" t="s">
        <v>1</v>
      </c>
      <c r="I5" s="195" t="s">
        <v>2</v>
      </c>
      <c r="J5" s="214" t="s">
        <v>107</v>
      </c>
      <c r="K5" s="195" t="s">
        <v>3</v>
      </c>
    </row>
    <row r="6" spans="2:13" ht="33.75" customHeight="1" thickBot="1">
      <c r="C6" s="5"/>
      <c r="D6" s="5"/>
      <c r="E6" s="5"/>
      <c r="F6" s="5"/>
      <c r="H6" s="194"/>
      <c r="I6" s="195"/>
      <c r="J6" s="214"/>
      <c r="K6" s="195"/>
    </row>
    <row r="7" spans="2:13" ht="40.5" customHeight="1" thickBot="1">
      <c r="B7" s="6">
        <v>1</v>
      </c>
      <c r="C7" s="198" t="s">
        <v>111</v>
      </c>
      <c r="D7" s="199"/>
      <c r="E7" s="199"/>
      <c r="F7" s="140">
        <v>537699.87</v>
      </c>
      <c r="H7" s="7">
        <v>1</v>
      </c>
      <c r="I7" s="127" t="s">
        <v>112</v>
      </c>
      <c r="J7" s="141">
        <v>537699.87</v>
      </c>
      <c r="K7" s="75"/>
    </row>
    <row r="8" spans="2:13" ht="27.75" customHeight="1" thickBot="1">
      <c r="B8" s="8"/>
      <c r="C8" s="9"/>
      <c r="D8" s="10"/>
      <c r="E8" s="10"/>
      <c r="F8" s="11"/>
      <c r="H8" s="12">
        <v>2</v>
      </c>
      <c r="I8" s="76" t="s">
        <v>89</v>
      </c>
      <c r="J8" s="77">
        <v>67785</v>
      </c>
      <c r="K8" s="66"/>
    </row>
    <row r="9" spans="2:13" ht="16.5" thickBot="1">
      <c r="B9" s="13">
        <v>2</v>
      </c>
      <c r="C9" s="14" t="s">
        <v>4</v>
      </c>
      <c r="D9" s="15"/>
      <c r="E9" s="16"/>
      <c r="F9" s="17">
        <f>J57</f>
        <v>3562189.81</v>
      </c>
      <c r="H9" s="18"/>
      <c r="I9" s="78"/>
      <c r="J9" s="128"/>
      <c r="K9" s="79"/>
    </row>
    <row r="10" spans="2:13" ht="16.5" thickBot="1">
      <c r="B10" s="19">
        <v>3</v>
      </c>
      <c r="C10" s="123" t="s">
        <v>70</v>
      </c>
      <c r="D10" s="20"/>
      <c r="E10" s="21"/>
      <c r="F10" s="22">
        <v>463662.69</v>
      </c>
      <c r="H10" s="18"/>
      <c r="I10" s="143"/>
      <c r="J10" s="128"/>
      <c r="K10" s="79"/>
    </row>
    <row r="11" spans="2:13" ht="21.75" customHeight="1" thickBot="1">
      <c r="B11" s="19">
        <v>4</v>
      </c>
      <c r="C11" s="23" t="s">
        <v>105</v>
      </c>
      <c r="D11" s="24"/>
      <c r="E11" s="24"/>
      <c r="F11" s="25">
        <f>F9-F10</f>
        <v>3098527.12</v>
      </c>
      <c r="H11" s="26">
        <v>5</v>
      </c>
      <c r="I11" s="144" t="s">
        <v>88</v>
      </c>
      <c r="J11" s="145">
        <f>F11</f>
        <v>3098527.12</v>
      </c>
      <c r="K11" s="79"/>
    </row>
    <row r="12" spans="2:13" ht="16.5" customHeight="1">
      <c r="B12" s="13">
        <v>5</v>
      </c>
      <c r="C12" s="27" t="s">
        <v>5</v>
      </c>
      <c r="D12" s="28"/>
      <c r="E12" s="29"/>
      <c r="F12" s="30">
        <v>229181</v>
      </c>
      <c r="H12" s="31"/>
      <c r="I12" s="80"/>
      <c r="J12" s="81"/>
      <c r="K12" s="82"/>
    </row>
    <row r="13" spans="2:13">
      <c r="B13" s="204"/>
      <c r="C13" s="206" t="s">
        <v>6</v>
      </c>
      <c r="D13" s="33"/>
      <c r="E13" s="207"/>
      <c r="F13" s="208">
        <f>F11/F12</f>
        <v>13.520000000000001</v>
      </c>
      <c r="H13" s="35"/>
      <c r="I13" s="80"/>
      <c r="J13" s="31"/>
      <c r="K13" s="82"/>
      <c r="L13" s="82"/>
    </row>
    <row r="14" spans="2:13">
      <c r="B14" s="205"/>
      <c r="C14" s="206"/>
      <c r="D14" s="36"/>
      <c r="E14" s="207"/>
      <c r="F14" s="209"/>
      <c r="H14" s="35"/>
      <c r="I14" s="80"/>
      <c r="J14" s="31"/>
      <c r="K14" s="82"/>
      <c r="L14" s="82"/>
    </row>
    <row r="15" spans="2:13" ht="15" customHeight="1">
      <c r="B15" s="19"/>
      <c r="C15" s="37" t="s">
        <v>7</v>
      </c>
      <c r="D15" s="38"/>
      <c r="E15" s="34"/>
      <c r="F15" s="39"/>
      <c r="H15" s="35"/>
      <c r="I15" s="80"/>
      <c r="J15" s="31"/>
      <c r="K15" s="82"/>
      <c r="L15" s="82"/>
    </row>
    <row r="16" spans="2:13">
      <c r="B16" s="19"/>
      <c r="C16" s="32" t="s">
        <v>8</v>
      </c>
      <c r="D16" s="40"/>
      <c r="E16" s="34"/>
      <c r="F16" s="41">
        <v>8112</v>
      </c>
      <c r="H16" s="35"/>
      <c r="I16" s="80"/>
      <c r="J16" s="31"/>
      <c r="K16" s="82"/>
      <c r="L16" s="82"/>
    </row>
    <row r="17" spans="2:12" ht="7.5" customHeight="1">
      <c r="B17" s="42"/>
      <c r="C17" s="43"/>
      <c r="D17" s="43"/>
      <c r="E17" s="44"/>
      <c r="F17" s="45"/>
      <c r="H17" s="35"/>
      <c r="I17" s="80"/>
      <c r="J17" s="31"/>
      <c r="K17" s="82"/>
      <c r="L17" s="82"/>
    </row>
    <row r="18" spans="2:12" ht="7.5" customHeight="1" thickBot="1">
      <c r="B18" s="42"/>
      <c r="C18" s="43"/>
      <c r="D18" s="43"/>
      <c r="E18" s="44"/>
      <c r="F18" s="45"/>
      <c r="H18" s="35"/>
      <c r="I18" s="80"/>
      <c r="J18" s="31"/>
      <c r="K18" s="82"/>
      <c r="L18" s="82"/>
    </row>
    <row r="19" spans="2:12" hidden="1">
      <c r="B19" s="42"/>
      <c r="C19" s="43"/>
      <c r="D19" s="43"/>
      <c r="E19" s="44"/>
      <c r="F19" s="45"/>
    </row>
    <row r="20" spans="2:12" ht="18" customHeight="1" thickBot="1">
      <c r="B20" s="42"/>
      <c r="C20" s="43"/>
      <c r="D20" s="43"/>
      <c r="E20" s="44"/>
      <c r="F20" s="45"/>
      <c r="H20" s="185" t="s">
        <v>9</v>
      </c>
      <c r="I20" s="186"/>
      <c r="J20" s="186"/>
      <c r="K20" s="187"/>
    </row>
    <row r="21" spans="2:12" ht="15.75" customHeight="1">
      <c r="B21" s="42"/>
      <c r="C21" s="43"/>
      <c r="D21" s="44"/>
      <c r="E21" s="46"/>
      <c r="H21" s="47" t="s">
        <v>1</v>
      </c>
      <c r="I21" s="212" t="s">
        <v>2</v>
      </c>
      <c r="J21" s="215" t="s">
        <v>97</v>
      </c>
      <c r="K21" s="196" t="s">
        <v>3</v>
      </c>
    </row>
    <row r="22" spans="2:12" ht="35.25" customHeight="1">
      <c r="B22" s="48"/>
      <c r="C22" s="188" t="s">
        <v>10</v>
      </c>
      <c r="D22" s="189"/>
      <c r="E22" s="189"/>
      <c r="F22" s="189"/>
      <c r="H22" s="49"/>
      <c r="I22" s="213"/>
      <c r="J22" s="216"/>
      <c r="K22" s="197"/>
    </row>
    <row r="23" spans="2:12" ht="31.5">
      <c r="B23" s="48"/>
      <c r="C23" s="50" t="s">
        <v>11</v>
      </c>
      <c r="D23" s="51" t="s">
        <v>12</v>
      </c>
      <c r="E23" s="52" t="s">
        <v>13</v>
      </c>
      <c r="F23" s="52" t="s">
        <v>14</v>
      </c>
      <c r="H23" s="190" t="s">
        <v>15</v>
      </c>
      <c r="I23" s="191"/>
      <c r="J23" s="191"/>
      <c r="K23" s="191"/>
    </row>
    <row r="24" spans="2:12" ht="63.75">
      <c r="B24" s="48">
        <v>1</v>
      </c>
      <c r="C24" s="129" t="s">
        <v>16</v>
      </c>
      <c r="D24" s="56">
        <v>42560</v>
      </c>
      <c r="E24" s="138">
        <v>12</v>
      </c>
      <c r="F24" s="173">
        <v>510720</v>
      </c>
      <c r="G24" s="130"/>
      <c r="H24" s="66">
        <v>1</v>
      </c>
      <c r="I24" s="139" t="s">
        <v>99</v>
      </c>
      <c r="J24" s="85">
        <v>664958</v>
      </c>
      <c r="K24" s="107" t="s">
        <v>17</v>
      </c>
    </row>
    <row r="25" spans="2:12" ht="70.5" customHeight="1" thickBot="1">
      <c r="B25" s="48">
        <v>2</v>
      </c>
      <c r="C25" s="129" t="s">
        <v>18</v>
      </c>
      <c r="D25" s="56">
        <v>9200</v>
      </c>
      <c r="E25" s="138">
        <v>6</v>
      </c>
      <c r="F25" s="173">
        <f>D25*E25</f>
        <v>55200</v>
      </c>
      <c r="G25" s="130"/>
      <c r="H25" s="66">
        <v>2</v>
      </c>
      <c r="I25" s="139" t="s">
        <v>100</v>
      </c>
      <c r="J25" s="85">
        <v>71870</v>
      </c>
      <c r="K25" s="107" t="s">
        <v>17</v>
      </c>
    </row>
    <row r="26" spans="2:12" ht="77.25" thickBot="1">
      <c r="B26" s="48">
        <v>3</v>
      </c>
      <c r="C26" s="129" t="s">
        <v>72</v>
      </c>
      <c r="D26" s="56">
        <v>31000</v>
      </c>
      <c r="E26" s="138">
        <v>1</v>
      </c>
      <c r="F26" s="173">
        <v>31000</v>
      </c>
      <c r="G26" s="130"/>
      <c r="H26" s="66">
        <v>3</v>
      </c>
      <c r="I26" s="139" t="s">
        <v>101</v>
      </c>
      <c r="J26" s="85">
        <v>31000</v>
      </c>
      <c r="K26" s="107" t="s">
        <v>17</v>
      </c>
    </row>
    <row r="27" spans="2:12" ht="39" customHeight="1" thickBot="1">
      <c r="B27" s="48">
        <v>4</v>
      </c>
      <c r="C27" s="129" t="s">
        <v>69</v>
      </c>
      <c r="D27" s="56">
        <v>4396</v>
      </c>
      <c r="E27" s="138">
        <v>1</v>
      </c>
      <c r="F27" s="176">
        <v>4396</v>
      </c>
      <c r="G27" s="130"/>
      <c r="H27" s="66">
        <v>4</v>
      </c>
      <c r="I27" s="139" t="s">
        <v>102</v>
      </c>
      <c r="J27" s="85">
        <v>5724</v>
      </c>
      <c r="K27" s="131" t="s">
        <v>17</v>
      </c>
    </row>
    <row r="28" spans="2:12" ht="15.75">
      <c r="B28" s="48"/>
      <c r="C28" s="132" t="s">
        <v>19</v>
      </c>
      <c r="D28" s="55"/>
      <c r="E28" s="55"/>
      <c r="F28" s="174">
        <f>SUM(F24:F27)</f>
        <v>601316</v>
      </c>
      <c r="G28" s="130"/>
      <c r="H28" s="133"/>
      <c r="I28" s="134"/>
      <c r="J28" s="133"/>
      <c r="K28" s="134"/>
    </row>
    <row r="29" spans="2:12" ht="15.75">
      <c r="B29" s="48"/>
      <c r="C29" s="132" t="s">
        <v>20</v>
      </c>
      <c r="D29" s="55"/>
      <c r="E29" s="55"/>
      <c r="F29" s="174">
        <v>172236</v>
      </c>
      <c r="G29" s="130"/>
      <c r="H29" s="133"/>
      <c r="I29" s="134"/>
      <c r="J29" s="133"/>
      <c r="K29" s="134"/>
    </row>
    <row r="30" spans="2:12" ht="15.75">
      <c r="B30" s="48"/>
      <c r="C30" s="135" t="s">
        <v>21</v>
      </c>
      <c r="D30" s="55"/>
      <c r="E30" s="55"/>
      <c r="F30" s="174">
        <f>SUM(F28:F29)</f>
        <v>773552</v>
      </c>
      <c r="G30" s="130"/>
      <c r="H30" s="133"/>
      <c r="I30" s="134"/>
      <c r="J30" s="136">
        <f>SUM(J24:J29)</f>
        <v>773552</v>
      </c>
      <c r="K30" s="134"/>
    </row>
    <row r="31" spans="2:12" ht="19.5" thickBot="1">
      <c r="B31" s="48"/>
      <c r="C31" s="192" t="s">
        <v>22</v>
      </c>
      <c r="D31" s="193"/>
      <c r="E31" s="193"/>
      <c r="F31" s="193"/>
      <c r="G31" s="130"/>
      <c r="H31" s="133"/>
      <c r="I31" s="137" t="s">
        <v>23</v>
      </c>
      <c r="J31" s="133"/>
      <c r="K31" s="134"/>
    </row>
    <row r="32" spans="2:12" ht="43.5" customHeight="1" thickBot="1">
      <c r="B32" s="48">
        <v>5</v>
      </c>
      <c r="C32" s="210" t="s">
        <v>98</v>
      </c>
      <c r="D32" s="211"/>
      <c r="E32" s="54"/>
      <c r="F32" s="175">
        <v>21952</v>
      </c>
      <c r="G32" s="130"/>
      <c r="H32" s="66">
        <v>5</v>
      </c>
      <c r="I32" s="139" t="s">
        <v>103</v>
      </c>
      <c r="J32" s="85">
        <v>21952</v>
      </c>
      <c r="K32" s="84" t="s">
        <v>24</v>
      </c>
    </row>
    <row r="33" spans="2:11" ht="16.5" customHeight="1" thickBot="1">
      <c r="B33" s="48"/>
      <c r="C33" s="200" t="s">
        <v>25</v>
      </c>
      <c r="D33" s="201"/>
      <c r="E33" s="201"/>
      <c r="F33" s="201"/>
      <c r="I33" s="87" t="s">
        <v>26</v>
      </c>
    </row>
    <row r="34" spans="2:11" ht="34.15" customHeight="1">
      <c r="B34" s="48">
        <v>6</v>
      </c>
      <c r="C34" s="57" t="s">
        <v>27</v>
      </c>
      <c r="D34" s="58"/>
      <c r="E34" s="58"/>
      <c r="F34" s="146">
        <v>205500</v>
      </c>
      <c r="H34" s="59">
        <v>6</v>
      </c>
      <c r="I34" s="88" t="s">
        <v>73</v>
      </c>
      <c r="J34" s="89">
        <v>205500</v>
      </c>
      <c r="K34" s="90" t="s">
        <v>28</v>
      </c>
    </row>
    <row r="35" spans="2:11" ht="38.25">
      <c r="B35" s="48">
        <v>7</v>
      </c>
      <c r="C35" s="53" t="s">
        <v>29</v>
      </c>
      <c r="D35" s="56"/>
      <c r="E35" s="56"/>
      <c r="F35" s="147">
        <v>31000</v>
      </c>
      <c r="H35" s="60">
        <v>7</v>
      </c>
      <c r="I35" s="122" t="s">
        <v>74</v>
      </c>
      <c r="J35" s="91">
        <v>31000</v>
      </c>
      <c r="K35" s="92" t="s">
        <v>30</v>
      </c>
    </row>
    <row r="36" spans="2:11" ht="30">
      <c r="B36" s="48">
        <v>8</v>
      </c>
      <c r="C36" s="53" t="s">
        <v>31</v>
      </c>
      <c r="D36" s="56"/>
      <c r="E36" s="56"/>
      <c r="F36" s="147">
        <v>27000</v>
      </c>
      <c r="H36" s="61">
        <v>8</v>
      </c>
      <c r="I36" s="93" t="s">
        <v>78</v>
      </c>
      <c r="J36" s="94">
        <v>27000</v>
      </c>
      <c r="K36" s="95" t="s">
        <v>32</v>
      </c>
    </row>
    <row r="37" spans="2:11" ht="67.5" customHeight="1">
      <c r="B37" s="48">
        <v>9</v>
      </c>
      <c r="C37" s="53" t="s">
        <v>33</v>
      </c>
      <c r="D37" s="56"/>
      <c r="E37" s="56"/>
      <c r="F37" s="147">
        <v>8800</v>
      </c>
      <c r="H37" s="60">
        <v>9</v>
      </c>
      <c r="I37" s="122" t="s">
        <v>75</v>
      </c>
      <c r="J37" s="91">
        <v>8800</v>
      </c>
      <c r="K37" s="96" t="s">
        <v>34</v>
      </c>
    </row>
    <row r="38" spans="2:11" ht="75.599999999999994" customHeight="1">
      <c r="B38" s="48">
        <v>10</v>
      </c>
      <c r="C38" s="53" t="s">
        <v>35</v>
      </c>
      <c r="D38" s="56"/>
      <c r="E38" s="56"/>
      <c r="F38" s="147">
        <v>183000</v>
      </c>
      <c r="H38" s="60">
        <v>10</v>
      </c>
      <c r="I38" s="93" t="s">
        <v>79</v>
      </c>
      <c r="J38" s="91">
        <v>183000</v>
      </c>
      <c r="K38" s="97" t="s">
        <v>36</v>
      </c>
    </row>
    <row r="39" spans="2:11" ht="27.75">
      <c r="B39" s="48">
        <v>11</v>
      </c>
      <c r="C39" s="53" t="s">
        <v>37</v>
      </c>
      <c r="D39" s="56"/>
      <c r="E39" s="56"/>
      <c r="F39" s="147">
        <v>26000</v>
      </c>
      <c r="H39" s="60">
        <v>11</v>
      </c>
      <c r="I39" s="98" t="s">
        <v>110</v>
      </c>
      <c r="J39" s="91">
        <v>26000</v>
      </c>
      <c r="K39" s="96" t="s">
        <v>38</v>
      </c>
    </row>
    <row r="40" spans="2:11" ht="45">
      <c r="B40" s="48">
        <v>12</v>
      </c>
      <c r="C40" s="62" t="s">
        <v>39</v>
      </c>
      <c r="D40" s="56"/>
      <c r="E40" s="56"/>
      <c r="F40" s="147">
        <v>2450</v>
      </c>
      <c r="H40" s="63">
        <v>12</v>
      </c>
      <c r="I40" s="99" t="s">
        <v>76</v>
      </c>
      <c r="J40" s="100">
        <v>2450</v>
      </c>
      <c r="K40" s="101" t="s">
        <v>40</v>
      </c>
    </row>
    <row r="41" spans="2:11" ht="43.9" customHeight="1">
      <c r="B41" s="48">
        <v>13</v>
      </c>
      <c r="C41" s="53" t="s">
        <v>41</v>
      </c>
      <c r="D41" s="56"/>
      <c r="E41" s="56"/>
      <c r="F41" s="148">
        <v>25000</v>
      </c>
      <c r="H41" s="60">
        <v>13</v>
      </c>
      <c r="I41" s="125" t="s">
        <v>81</v>
      </c>
      <c r="J41" s="91">
        <v>25000</v>
      </c>
      <c r="K41" s="96" t="s">
        <v>42</v>
      </c>
    </row>
    <row r="42" spans="2:11" ht="43.15" customHeight="1">
      <c r="B42" s="48">
        <v>14</v>
      </c>
      <c r="C42" s="53" t="s">
        <v>43</v>
      </c>
      <c r="D42" s="56"/>
      <c r="E42" s="56"/>
      <c r="F42" s="148">
        <v>27500</v>
      </c>
      <c r="H42" s="64">
        <v>14</v>
      </c>
      <c r="I42" s="126" t="s">
        <v>80</v>
      </c>
      <c r="J42" s="102">
        <v>27500</v>
      </c>
      <c r="K42" s="103" t="s">
        <v>44</v>
      </c>
    </row>
    <row r="43" spans="2:11" ht="15.75">
      <c r="B43" s="48"/>
      <c r="C43" s="149" t="s">
        <v>45</v>
      </c>
      <c r="D43" s="150"/>
      <c r="E43" s="150"/>
      <c r="F43" s="151">
        <f>SUM(F34:F42)</f>
        <v>536250</v>
      </c>
      <c r="H43" s="65"/>
      <c r="I43" s="104"/>
      <c r="J43" s="105">
        <f>SUM(J34:J42)</f>
        <v>536250</v>
      </c>
      <c r="K43" s="104"/>
    </row>
    <row r="44" spans="2:11" ht="18.75">
      <c r="B44" s="48"/>
      <c r="C44" s="202" t="s">
        <v>46</v>
      </c>
      <c r="D44" s="203"/>
      <c r="E44" s="203"/>
      <c r="F44" s="203"/>
      <c r="H44" s="65"/>
      <c r="I44" s="106" t="s">
        <v>46</v>
      </c>
      <c r="J44" s="65"/>
      <c r="K44" s="104"/>
    </row>
    <row r="45" spans="2:11" ht="45.75" customHeight="1">
      <c r="B45" s="48">
        <v>15</v>
      </c>
      <c r="C45" s="152" t="s">
        <v>47</v>
      </c>
      <c r="D45" s="153"/>
      <c r="E45" s="153"/>
      <c r="F45" s="148">
        <v>110000</v>
      </c>
      <c r="H45" s="66">
        <v>15</v>
      </c>
      <c r="I45" s="83" t="s">
        <v>82</v>
      </c>
      <c r="J45" s="85">
        <v>110000</v>
      </c>
      <c r="K45" s="84" t="s">
        <v>66</v>
      </c>
    </row>
    <row r="46" spans="2:11" ht="165.75" customHeight="1">
      <c r="B46" s="48">
        <v>16</v>
      </c>
      <c r="C46" s="154" t="s">
        <v>67</v>
      </c>
      <c r="D46" s="153"/>
      <c r="E46" s="153"/>
      <c r="F46" s="147">
        <v>317355.81</v>
      </c>
      <c r="H46" s="19">
        <v>16</v>
      </c>
      <c r="I46" s="83" t="s">
        <v>77</v>
      </c>
      <c r="J46" s="85">
        <v>317355.81</v>
      </c>
      <c r="K46" s="84" t="s">
        <v>48</v>
      </c>
    </row>
    <row r="47" spans="2:11" ht="51">
      <c r="B47" s="48">
        <v>17</v>
      </c>
      <c r="C47" s="155" t="s">
        <v>49</v>
      </c>
      <c r="D47" s="153"/>
      <c r="E47" s="153"/>
      <c r="F47" s="148">
        <v>186330</v>
      </c>
      <c r="H47" s="66">
        <v>17</v>
      </c>
      <c r="I47" s="107" t="s">
        <v>91</v>
      </c>
      <c r="J47" s="85">
        <v>186330</v>
      </c>
      <c r="K47" s="107" t="s">
        <v>50</v>
      </c>
    </row>
    <row r="48" spans="2:11" ht="88.5" customHeight="1">
      <c r="B48" s="48">
        <v>18</v>
      </c>
      <c r="C48" s="155" t="s">
        <v>51</v>
      </c>
      <c r="D48" s="156"/>
      <c r="E48" s="156"/>
      <c r="F48" s="148">
        <v>158500</v>
      </c>
      <c r="H48" s="19">
        <v>18</v>
      </c>
      <c r="I48" s="83" t="s">
        <v>92</v>
      </c>
      <c r="J48" s="85">
        <v>158500</v>
      </c>
      <c r="K48" s="84" t="s">
        <v>17</v>
      </c>
    </row>
    <row r="49" spans="2:11" ht="77.25" thickBot="1">
      <c r="B49" s="48">
        <v>19</v>
      </c>
      <c r="C49" s="152" t="s">
        <v>52</v>
      </c>
      <c r="D49" s="156"/>
      <c r="E49" s="156"/>
      <c r="F49" s="148">
        <v>144750</v>
      </c>
      <c r="H49" s="66">
        <v>19</v>
      </c>
      <c r="I49" s="83" t="s">
        <v>94</v>
      </c>
      <c r="J49" s="85">
        <v>144750</v>
      </c>
      <c r="K49" s="84" t="s">
        <v>17</v>
      </c>
    </row>
    <row r="50" spans="2:11" ht="26.25" thickBot="1">
      <c r="B50" s="48">
        <v>20</v>
      </c>
      <c r="C50" s="157" t="s">
        <v>83</v>
      </c>
      <c r="D50" s="156"/>
      <c r="E50" s="156"/>
      <c r="F50" s="148">
        <v>30000</v>
      </c>
      <c r="H50" s="66">
        <v>20</v>
      </c>
      <c r="I50" s="83" t="s">
        <v>93</v>
      </c>
      <c r="J50" s="85">
        <v>30000</v>
      </c>
      <c r="K50" s="84" t="s">
        <v>68</v>
      </c>
    </row>
    <row r="51" spans="2:11" ht="43.15" customHeight="1" thickBot="1">
      <c r="B51" s="48">
        <v>21</v>
      </c>
      <c r="C51" s="152" t="s">
        <v>54</v>
      </c>
      <c r="D51" s="156"/>
      <c r="E51" s="156"/>
      <c r="F51" s="148">
        <v>540000</v>
      </c>
      <c r="H51" s="66">
        <v>21</v>
      </c>
      <c r="I51" s="83" t="s">
        <v>84</v>
      </c>
      <c r="J51" s="85">
        <v>540000</v>
      </c>
      <c r="K51" s="108" t="s">
        <v>53</v>
      </c>
    </row>
    <row r="52" spans="2:11" ht="27.75" customHeight="1" thickBot="1">
      <c r="B52" s="48">
        <v>22</v>
      </c>
      <c r="C52" s="152" t="s">
        <v>55</v>
      </c>
      <c r="D52" s="156"/>
      <c r="E52" s="156"/>
      <c r="F52" s="147">
        <v>6000</v>
      </c>
      <c r="H52" s="66">
        <v>22</v>
      </c>
      <c r="I52" s="83" t="s">
        <v>56</v>
      </c>
      <c r="J52" s="85">
        <v>6000</v>
      </c>
      <c r="K52" s="108" t="s">
        <v>57</v>
      </c>
    </row>
    <row r="53" spans="2:11" ht="41.25" customHeight="1" thickBot="1">
      <c r="B53" s="48">
        <v>23</v>
      </c>
      <c r="C53" s="158" t="s">
        <v>95</v>
      </c>
      <c r="D53" s="150"/>
      <c r="E53" s="150"/>
      <c r="F53" s="159">
        <v>63000</v>
      </c>
      <c r="H53" s="19">
        <v>23</v>
      </c>
      <c r="I53" s="108" t="s">
        <v>85</v>
      </c>
      <c r="J53" s="85">
        <v>63000</v>
      </c>
      <c r="K53" s="108" t="s">
        <v>58</v>
      </c>
    </row>
    <row r="54" spans="2:11" ht="57.6" customHeight="1" thickBot="1">
      <c r="B54" s="48">
        <v>24</v>
      </c>
      <c r="C54" s="160" t="s">
        <v>59</v>
      </c>
      <c r="D54" s="161"/>
      <c r="E54" s="150"/>
      <c r="F54" s="162">
        <v>674500</v>
      </c>
      <c r="H54" s="66">
        <v>24</v>
      </c>
      <c r="I54" s="83" t="s">
        <v>109</v>
      </c>
      <c r="J54" s="85">
        <v>674500</v>
      </c>
      <c r="K54" s="84" t="s">
        <v>60</v>
      </c>
    </row>
    <row r="55" spans="2:11" ht="21.75" customHeight="1" thickBot="1">
      <c r="B55" s="48"/>
      <c r="C55" s="163"/>
      <c r="D55" s="161"/>
      <c r="E55" s="150"/>
      <c r="F55" s="162"/>
      <c r="H55" s="66"/>
      <c r="I55" s="83"/>
      <c r="J55" s="85"/>
      <c r="K55" s="84"/>
    </row>
    <row r="56" spans="2:11" ht="22.5" customHeight="1" thickBot="1">
      <c r="B56" s="48"/>
      <c r="C56" s="164"/>
      <c r="D56" s="164"/>
      <c r="E56" s="164"/>
      <c r="F56" s="165">
        <f>SUM(F45:F55)</f>
        <v>2230435.81</v>
      </c>
      <c r="J56" s="86">
        <f>SUM(J45:J55)</f>
        <v>2230435.81</v>
      </c>
      <c r="K56" s="109"/>
    </row>
    <row r="57" spans="2:11" ht="18" customHeight="1" thickBot="1">
      <c r="B57" s="48"/>
      <c r="C57" s="166" t="s">
        <v>61</v>
      </c>
      <c r="D57" s="150"/>
      <c r="E57" s="150"/>
      <c r="F57" s="166">
        <f>F56+F43+F32+F30</f>
        <v>3562189.81</v>
      </c>
      <c r="I57" s="110" t="s">
        <v>62</v>
      </c>
      <c r="J57" s="86">
        <f>J56+J43+J30+J32</f>
        <v>3562189.81</v>
      </c>
    </row>
    <row r="58" spans="2:11" ht="18" customHeight="1" thickBot="1">
      <c r="B58" s="67"/>
      <c r="C58" s="167"/>
      <c r="D58" s="168"/>
      <c r="E58" s="168"/>
      <c r="F58" s="167"/>
      <c r="K58" s="111"/>
    </row>
    <row r="59" spans="2:11" ht="24" customHeight="1" thickBot="1">
      <c r="B59" s="67"/>
      <c r="C59" s="169" t="s">
        <v>96</v>
      </c>
      <c r="D59" s="168"/>
      <c r="E59" s="168"/>
      <c r="F59" s="170">
        <f>F10</f>
        <v>463662.69</v>
      </c>
      <c r="H59" s="72"/>
      <c r="I59" s="71" t="s">
        <v>71</v>
      </c>
      <c r="J59" s="124">
        <f>F10</f>
        <v>463662.69</v>
      </c>
      <c r="K59" s="109"/>
    </row>
    <row r="60" spans="2:11" ht="18" customHeight="1" thickBot="1">
      <c r="B60" s="67"/>
      <c r="C60" s="171" t="s">
        <v>106</v>
      </c>
      <c r="D60" s="168"/>
      <c r="E60" s="168"/>
      <c r="F60" s="172">
        <f>F57-F59</f>
        <v>3098527.12</v>
      </c>
      <c r="I60" s="142" t="s">
        <v>108</v>
      </c>
      <c r="J60" s="112">
        <f>J57-J59</f>
        <v>3098527.12</v>
      </c>
      <c r="K60" s="109"/>
    </row>
    <row r="61" spans="2:11" ht="18" customHeight="1">
      <c r="B61" s="67"/>
      <c r="C61" s="68"/>
      <c r="D61" s="69"/>
      <c r="E61" s="69"/>
      <c r="F61" s="70"/>
      <c r="H61" s="66"/>
      <c r="I61" s="113" t="s">
        <v>5</v>
      </c>
      <c r="J61" s="114">
        <v>229181</v>
      </c>
      <c r="K61" s="10"/>
    </row>
    <row r="62" spans="2:11" ht="18" customHeight="1">
      <c r="B62" s="67"/>
      <c r="C62" s="68"/>
      <c r="D62" s="69"/>
      <c r="E62" s="69"/>
      <c r="F62" s="70"/>
      <c r="H62" s="204"/>
      <c r="I62" s="206" t="s">
        <v>6</v>
      </c>
      <c r="J62" s="208">
        <f>J60/J61</f>
        <v>13.520000000000001</v>
      </c>
    </row>
    <row r="63" spans="2:11" ht="18" customHeight="1">
      <c r="B63" s="67"/>
      <c r="C63" s="68"/>
      <c r="D63" s="69"/>
      <c r="E63" s="69"/>
      <c r="F63" s="70"/>
      <c r="H63" s="205"/>
      <c r="I63" s="206"/>
      <c r="J63" s="209"/>
    </row>
    <row r="64" spans="2:11" ht="18" customHeight="1">
      <c r="B64" s="67"/>
      <c r="C64" s="68"/>
      <c r="D64" s="69"/>
      <c r="E64" s="69"/>
      <c r="F64" s="70"/>
      <c r="H64" s="42"/>
      <c r="I64" s="43"/>
      <c r="J64" s="115"/>
    </row>
    <row r="65" spans="2:11" ht="18" customHeight="1">
      <c r="B65" s="67"/>
      <c r="C65" s="68"/>
      <c r="D65" s="69"/>
      <c r="E65" s="69"/>
      <c r="F65" s="70"/>
      <c r="H65" s="42"/>
      <c r="I65" s="43"/>
      <c r="J65" s="115"/>
    </row>
    <row r="66" spans="2:11" ht="15.75">
      <c r="C66" s="116"/>
      <c r="J66" s="120"/>
      <c r="K66" s="121"/>
    </row>
    <row r="67" spans="2:11" ht="15.75">
      <c r="C67" s="118" t="s">
        <v>63</v>
      </c>
    </row>
    <row r="68" spans="2:11" ht="15.75">
      <c r="C68" s="117"/>
    </row>
    <row r="69" spans="2:11" ht="15.75">
      <c r="C69" s="119" t="s">
        <v>64</v>
      </c>
      <c r="H69" s="119" t="s">
        <v>64</v>
      </c>
    </row>
    <row r="70" spans="2:11" ht="15.75" customHeight="1">
      <c r="C70" s="118"/>
      <c r="I70" s="87"/>
    </row>
    <row r="71" spans="2:11" ht="15.75">
      <c r="C71" s="119"/>
      <c r="D71" s="87"/>
      <c r="H71" s="119"/>
    </row>
    <row r="72" spans="2:11" ht="15.75">
      <c r="C72" s="119" t="s">
        <v>65</v>
      </c>
      <c r="H72" s="119" t="s">
        <v>65</v>
      </c>
    </row>
    <row r="73" spans="2:11" ht="15.75">
      <c r="C73" s="119"/>
      <c r="H73" s="119"/>
    </row>
    <row r="74" spans="2:11" ht="15.75">
      <c r="C74" s="119"/>
      <c r="H74" s="119"/>
    </row>
    <row r="75" spans="2:11" ht="15.75">
      <c r="C75" s="119"/>
    </row>
    <row r="76" spans="2:11" ht="15.75">
      <c r="C76" s="119"/>
    </row>
    <row r="77" spans="2:11" ht="15.75">
      <c r="C77" s="117"/>
    </row>
  </sheetData>
  <mergeCells count="29">
    <mergeCell ref="H62:H63"/>
    <mergeCell ref="I5:I6"/>
    <mergeCell ref="I21:I22"/>
    <mergeCell ref="I62:I63"/>
    <mergeCell ref="J5:J6"/>
    <mergeCell ref="J21:J22"/>
    <mergeCell ref="J62:J63"/>
    <mergeCell ref="C33:F33"/>
    <mergeCell ref="C44:F44"/>
    <mergeCell ref="B13:B14"/>
    <mergeCell ref="C13:C14"/>
    <mergeCell ref="E13:E14"/>
    <mergeCell ref="F13:F14"/>
    <mergeCell ref="C32:D32"/>
    <mergeCell ref="C5:F5"/>
    <mergeCell ref="H20:K20"/>
    <mergeCell ref="C22:F22"/>
    <mergeCell ref="H23:K23"/>
    <mergeCell ref="C31:F31"/>
    <mergeCell ref="H5:H6"/>
    <mergeCell ref="K5:K6"/>
    <mergeCell ref="K21:K22"/>
    <mergeCell ref="C7:E7"/>
    <mergeCell ref="D2:F2"/>
    <mergeCell ref="J2:K2"/>
    <mergeCell ref="C3:F3"/>
    <mergeCell ref="I3:K3"/>
    <mergeCell ref="C4:F4"/>
    <mergeCell ref="H4:K4"/>
  </mergeCells>
  <pageMargins left="0.70866141732283505" right="0.70866141732283505" top="0.35433070866141703" bottom="0.35433070866141703" header="0.31496062992126" footer="0.15748031496063"/>
  <pageSetup paperSize="8" scale="70" orientation="landscape" horizontalDpi="180" verticalDpi="180" r:id="rId1"/>
  <rowBreaks count="2" manualBreakCount="2">
    <brk id="42" max="16383" man="1"/>
    <brk id="96" max="7" man="1"/>
  </rowBreaks>
  <colBreaks count="1" manualBreakCount="1">
    <brk id="16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cntla</dc:creator>
  <cp:lastModifiedBy>Home</cp:lastModifiedBy>
  <cp:lastPrinted>2025-01-25T07:09:13Z</cp:lastPrinted>
  <dcterms:created xsi:type="dcterms:W3CDTF">2006-09-28T05:33:00Z</dcterms:created>
  <dcterms:modified xsi:type="dcterms:W3CDTF">2026-02-10T11:49:56Z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6348D27A67674B5CB98CFF07FBAE0A83</vt:lpwstr>
  </property>
  <property fmtid="{D5CDD505-2E9C-101B-9397-08002B2CF9AE}" pid="3" name="KSOProductBuildVer">
    <vt:lpwstr>1049-11.2.0.11440</vt:lpwstr>
  </property>
</Properties>
</file>