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60" i="1" l="1"/>
  <c r="F60" i="1"/>
  <c r="J57" i="1"/>
  <c r="J58" i="1" s="1"/>
  <c r="F9" i="1" s="1"/>
  <c r="F57" i="1" l="1"/>
  <c r="J44" i="1"/>
  <c r="F44" i="1"/>
  <c r="J31" i="1"/>
  <c r="F25" i="1"/>
  <c r="F29" i="1" s="1"/>
  <c r="F31" i="1" s="1"/>
  <c r="J61" i="1" l="1"/>
  <c r="J63" i="1" s="1"/>
  <c r="F58" i="1"/>
  <c r="F61" i="1" l="1"/>
  <c r="F11" i="1"/>
  <c r="F13" i="1" s="1"/>
  <c r="F16" i="1" s="1"/>
  <c r="J11" i="1" l="1"/>
</calcChain>
</file>

<file path=xl/sharedStrings.xml><?xml version="1.0" encoding="utf-8"?>
<sst xmlns="http://schemas.openxmlformats.org/spreadsheetml/2006/main" count="134" uniqueCount="119">
  <si>
    <t>приходная часть:</t>
  </si>
  <si>
    <r>
      <rPr>
        <sz val="12"/>
        <color theme="1"/>
        <rFont val="Times New Roman"/>
        <family val="1"/>
        <charset val="204"/>
      </rPr>
      <t xml:space="preserve">к протоколу общего  собрания членов СТСН "Ласточка", учитывая, что финансово-хозяйственную деятельность СНТ осуществляет </t>
    </r>
    <r>
      <rPr>
        <b/>
        <sz val="12"/>
        <color theme="1"/>
        <rFont val="Times New Roman"/>
        <family val="1"/>
        <charset val="204"/>
      </rPr>
      <t xml:space="preserve">за счет самоокупаемости - взносов на содержание имущество общего пользования. </t>
    </r>
  </si>
  <si>
    <t>№ п./п.</t>
  </si>
  <si>
    <t>Обоснование</t>
  </si>
  <si>
    <t>Контрагент/Агент</t>
  </si>
  <si>
    <t>Планируемый расход средств по смете (Членский взнос)</t>
  </si>
  <si>
    <t>Общая площадь участков членов СТСН "Ласточка" (кв.м.)</t>
  </si>
  <si>
    <t>ИТОГО на 1 кв.м. земельного участка в год, руб</t>
  </si>
  <si>
    <t>ПРИМЕР:</t>
  </si>
  <si>
    <r>
      <rPr>
        <sz val="10"/>
        <color theme="1"/>
        <rFont val="Times New Roman"/>
        <family val="1"/>
        <charset val="204"/>
      </rPr>
      <t xml:space="preserve">Членский взнос за участок 600 кв.м (6 соток). </t>
    </r>
    <r>
      <rPr>
        <b/>
        <sz val="10"/>
        <color theme="1"/>
        <rFont val="Times New Roman"/>
        <family val="1"/>
        <charset val="204"/>
      </rPr>
      <t>за год</t>
    </r>
  </si>
  <si>
    <t>Расходная часть:</t>
  </si>
  <si>
    <t>1.1.Заработная плата сотрудников с НДФЛ:</t>
  </si>
  <si>
    <t>Оплата труда работников заключивших трудовые договоры с СТСН "Ласточка" Гл.4 ст.16 ФЗ-217 -2017 "О ведении гражданами садоводства"</t>
  </si>
  <si>
    <t>начисление</t>
  </si>
  <si>
    <t>месяцы</t>
  </si>
  <si>
    <t>итого</t>
  </si>
  <si>
    <t>ФОТ</t>
  </si>
  <si>
    <r>
      <rPr>
        <sz val="11"/>
        <color theme="1"/>
        <rFont val="Calibri"/>
        <family val="2"/>
        <charset val="204"/>
        <scheme val="minor"/>
      </rPr>
      <t xml:space="preserve">Вознаграждение (зарплата) Председателя СТСН. </t>
    </r>
    <r>
      <rPr>
        <i/>
        <sz val="10"/>
        <color theme="1"/>
        <rFont val="Calibri"/>
        <family val="2"/>
        <charset val="204"/>
        <scheme val="minor"/>
      </rPr>
      <t>Ст. 19 Полномочия и обязанности Председателя</t>
    </r>
  </si>
  <si>
    <t>СТСН "Ласточка"</t>
  </si>
  <si>
    <r>
      <rPr>
        <sz val="11"/>
        <color theme="1"/>
        <rFont val="Calibri"/>
        <family val="2"/>
        <charset val="204"/>
        <scheme val="minor"/>
      </rPr>
      <t>Оплата труда слесаря и услуг прочих рабочих</t>
    </r>
    <r>
      <rPr>
        <i/>
        <sz val="10"/>
        <color theme="1"/>
        <rFont val="Calibri"/>
        <family val="2"/>
        <charset val="204"/>
        <scheme val="minor"/>
      </rPr>
      <t xml:space="preserve"> (СТ.22 Организация ремонта и содержания инженерный сетей)</t>
    </r>
  </si>
  <si>
    <t xml:space="preserve">Компенсация расходов, связанных с выполнением должностных обязаностей, членами правления . </t>
  </si>
  <si>
    <t>ИТОГО ФОТ с НДФЛ, без начислений налогов</t>
  </si>
  <si>
    <t>Взносы на ФОТ 30,2% (27,1% ГПХ)</t>
  </si>
  <si>
    <t>ИТОГО по разделу</t>
  </si>
  <si>
    <t>1.2.Налоги (по упрощенной системе налогообложения):</t>
  </si>
  <si>
    <t>Налоги</t>
  </si>
  <si>
    <t>меж районная ИФНС России №15 по НСО</t>
  </si>
  <si>
    <t>1.3.Организационные расходы:</t>
  </si>
  <si>
    <t>Расходы на обеспечение деятельности товарищества, содержание и текущий  ремонт объектов инфраструктуры</t>
  </si>
  <si>
    <t>Бухгалтерское сопровождение</t>
  </si>
  <si>
    <t>ИП, ООО</t>
  </si>
  <si>
    <t>Услуги связи: (телефон, интернет, 1С контур, ЭЦП)</t>
  </si>
  <si>
    <t>МТС, Астрал-отчетность, 1С Рарус</t>
  </si>
  <si>
    <t>Транспортные расходы  с апреля по декабрь (бензин из расчету 10 л/100 км, такси)</t>
  </si>
  <si>
    <t>чеки на бензин, акты об услуге доставки</t>
  </si>
  <si>
    <t>Канцтовары: Бумага, пищущие принадлежности, заправка картриджа для принтера, мелкие канцтовары (кнопки, скрепки, папки)</t>
  </si>
  <si>
    <t xml:space="preserve"> Офис ленд</t>
  </si>
  <si>
    <t>Закупка расходных материалов, хозяйственного инвентаря и инструментов.</t>
  </si>
  <si>
    <t>Леруа, е2е4, 220вольт</t>
  </si>
  <si>
    <r>
      <rPr>
        <sz val="11"/>
        <color theme="1"/>
        <rFont val="Calibri"/>
        <family val="2"/>
        <charset val="204"/>
        <scheme val="minor"/>
      </rPr>
      <t xml:space="preserve">Обслуживание расчетного счета в Банке "Левобережный". </t>
    </r>
    <r>
      <rPr>
        <i/>
        <sz val="10"/>
        <color theme="1"/>
        <rFont val="Calibri"/>
        <family val="2"/>
        <charset val="204"/>
        <scheme val="minor"/>
      </rPr>
      <t>Приложение №6 к Договору обслуживания корпоративных клиентов</t>
    </r>
  </si>
  <si>
    <t>"Левобережный"</t>
  </si>
  <si>
    <t>Почтовые расходы (уведомления должникам, отчеты)</t>
  </si>
  <si>
    <t>1) уведомления  членов Товарищества 3*250(конверт+марка+с уведомлением) должники  = 750 руб,                                                                                                                                                                                                                                                           2) Отправка заказных писем с уведомлением (по весу) - 1250 руб</t>
  </si>
  <si>
    <t>Почта России.</t>
  </si>
  <si>
    <t>Юридическое сопровождение и Инициативный аудит</t>
  </si>
  <si>
    <t>юрист, нотариус, аудитор</t>
  </si>
  <si>
    <t>Организация общих собраний, праздников в СТСН "Ласточка"</t>
  </si>
  <si>
    <t>ДК Крылья Сибири</t>
  </si>
  <si>
    <t>ИТОГО</t>
  </si>
  <si>
    <t>Содержание имущества, хозяйственная деятельность.</t>
  </si>
  <si>
    <t xml:space="preserve">Вывоз ТБО по договору Экология Новосибирск №__ от 22,02,2019 г. Цена 1 куб. м. 480,62 руб. </t>
  </si>
  <si>
    <t>НовосибирскЭнергосбыт</t>
  </si>
  <si>
    <t>Очистка снега в зимний период  до центральных ворот и внутренние проезды 1-12 ул</t>
  </si>
  <si>
    <t>СНТ "Рябинка обская"; частные лица по заказу</t>
  </si>
  <si>
    <t>Содержание и ремонт летнего водопровода</t>
  </si>
  <si>
    <t>Благоустройство территории</t>
  </si>
  <si>
    <t>подрядчик выбирается по  результатам конкурса</t>
  </si>
  <si>
    <t>Обслуживание ЛЭП в летний сезон, аварийные работы.</t>
  </si>
  <si>
    <t>Оплата аренды земельного участка НСТ "Рассвет" за ТП 3907</t>
  </si>
  <si>
    <t>Уплата арендной платы за участок 0,016 га находящегося на 7й улице под ТП 3907 СТСН "Ласточка". Сумма ежемесячной аренды составляет 500 руб *12 = 6000 руб</t>
  </si>
  <si>
    <t>НСТ "Рассвет"</t>
  </si>
  <si>
    <t>Обслуживание видеонаблюдения</t>
  </si>
  <si>
    <t xml:space="preserve">подрядчик  </t>
  </si>
  <si>
    <t xml:space="preserve">Содержание и ремонт подъездных дорог и внутренних проездов в СТСН </t>
  </si>
  <si>
    <t>НовосибирскАвтодор</t>
  </si>
  <si>
    <t>ВСЕГО РАСХОДОВ по членским взносам</t>
  </si>
  <si>
    <t>ВСЕГО по ЧЛЕНСКИМ взносам</t>
  </si>
  <si>
    <t>Сумма к расчету ЧЛЕНСКОГО взноса (ИТОГО-Экономия 2019/20)</t>
  </si>
  <si>
    <t>Голосование проводилось по каждой статье затрат</t>
  </si>
  <si>
    <t>Председатель собрания</t>
  </si>
  <si>
    <t xml:space="preserve">Секретарь собрания </t>
  </si>
  <si>
    <t>1)Приобретение канцелярии: Бумага А4 1 пачек* 480 руб.=480 руб.,расходники (клей, файлы, папки регистратор для документов, скобы, скотч, клей и т.д.) =3300 руб.,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расходных материалов к оргтехнике, заправка картриджа 1 шт.*500 руб.=500 руб., иные расходы, связанные с деятельностью персонала -500 руб</t>
  </si>
  <si>
    <t>Региональный оператор "МУП САХ"</t>
  </si>
  <si>
    <r>
      <t xml:space="preserve"> Электроэнергия (общая)  </t>
    </r>
    <r>
      <rPr>
        <i/>
        <sz val="10"/>
        <color theme="1"/>
        <rFont val="Calibri"/>
        <family val="2"/>
        <charset val="204"/>
        <scheme val="minor"/>
      </rPr>
      <t xml:space="preserve">(Бремя содержания общего имущества Ст. 210 ГК РФ) Расчет производился с учетом установленных тарифов на электроснабжение от 01,01,2019 г </t>
    </r>
  </si>
  <si>
    <t>СТСН "Ласточка"    подрядчик техноком</t>
  </si>
  <si>
    <t>Проект приходно-расходной сметы НСТ "Ласточка"на период с 1 января 2025 по 31 декабря 2025 г.</t>
  </si>
  <si>
    <t xml:space="preserve">Утверждена на общем собрании членов СТСН "Ласточка" от __    ____________ 2025 г. Приложение №___к протоколу общего собрания </t>
  </si>
  <si>
    <t xml:space="preserve">Планируемые Членские взносы на 2025 г </t>
  </si>
  <si>
    <t>сумма за год с учетом средств полученных  до 2025 г.</t>
  </si>
  <si>
    <t>Бухгалтерское сопровождение сторонней  бухгалтерской организацией  -12 мес*14500= 174000 руб</t>
  </si>
  <si>
    <t xml:space="preserve">1) телефон сотовый  (председатель) 600 *7=4200 руб.,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 Сертификат и лицензия электронной отчетности Контур Экстерн 11000 руб/ год.                                            </t>
  </si>
  <si>
    <t xml:space="preserve">1) компенсация расходов на бензин/такси председателю апрель-ноябрь 7*1500=7000 руб                                           2) Компенсация затрат на доставку материалов в СТСН 10000 руб                                                                            </t>
  </si>
  <si>
    <t xml:space="preserve"> Бензин  92 для бензокосы и генератора 5000 руб, Масло для бензокосы и генератора - 2000 руб;   Крепеж 3000 руб; Краны, сгоны, аварийный фонд для пластикового водопровода, соединительные муфты, краны, заглушки, сидёлки и т.п. - 11000 руб, разное 8000 руб, светильники и фотореле,  - 25000 руб.  </t>
  </si>
  <si>
    <t>по фактическим затратам за 2024 г</t>
  </si>
  <si>
    <t xml:space="preserve">1)Юридическое сопровождение деятельности СТСН "Ласточка""Консультации юриста. 2000 руб                                                                                                                 2) Инициативный Аудит учета имущества, налогового учета - 15000 руб.                                                             3)Регистрация заявления у нотариуса - 5000 руб.                                                            </t>
  </si>
  <si>
    <t xml:space="preserve">   1)  Кольцевой вывоз по договору. Тариф 580 руб./куб 8 раз*20 куб.м *580 руб =  92800руб.  Вывоз ТКО   4 мес. В т.ч.</t>
  </si>
  <si>
    <t>1) МТЗ-80  грейдирование дорог в зимний период, совместно с обществами (Кварц, Полет, Звезда, Рябинка, Мечта)  40 часов х3000 руб./час.= 120000 руб.,  Ласточка 120000/6=20000 руб                                                                                                                         2) Чистка внутренних проездов по улицам. 5раз*6ч=30ч*3000= 90000 руб                                                                                                                                                                                             3)   Трактор гусеничный  4ч*3500 руб.  =14000 (февраль-март)</t>
  </si>
  <si>
    <r>
      <t>1) Замена аварийных опоры ЛЭП 10 шт - 290000 руб 2) бетонные опоры с доставкой 10шт - 119000руб.итого</t>
    </r>
    <r>
      <rPr>
        <sz val="10"/>
        <color rgb="FFFF0000"/>
        <rFont val="Times New Roman"/>
        <family val="1"/>
        <charset val="204"/>
      </rPr>
      <t xml:space="preserve"> 409000</t>
    </r>
    <r>
      <rPr>
        <sz val="10"/>
        <color theme="1"/>
        <rFont val="Times New Roman"/>
        <family val="1"/>
        <charset val="204"/>
      </rPr>
      <t xml:space="preserve">  3) Оплата услуг электрика по замене 25 светильников + 7 фоторэле 32*1000= 32000 руб. Срочные ремонтные работы и общие работы электрика-40000 </t>
    </r>
  </si>
  <si>
    <r>
      <rPr>
        <sz val="11"/>
        <color theme="1"/>
        <rFont val="Calibri"/>
        <family val="2"/>
        <charset val="204"/>
        <scheme val="minor"/>
      </rPr>
      <t xml:space="preserve">Налоги (земельный ( в том числе </t>
    </r>
    <r>
      <rPr>
        <u/>
        <sz val="11"/>
        <color theme="1"/>
        <rFont val="Calibri"/>
        <family val="2"/>
        <charset val="204"/>
        <scheme val="minor"/>
      </rPr>
      <t>ЗН 2024</t>
    </r>
    <r>
      <rPr>
        <sz val="11"/>
        <color theme="1"/>
        <rFont val="Calibri"/>
        <family val="2"/>
        <charset val="204"/>
        <scheme val="minor"/>
      </rPr>
      <t xml:space="preserve"> г, водный, УСН)</t>
    </r>
  </si>
  <si>
    <t>Сумма к расчету ЧЛЕНСКОГО взноса (ИТОГО-Экономия 2024г)</t>
  </si>
  <si>
    <t>Организация работы председателя. Выплата вознаграждения председателю предусмотрена ежемесячно на основании решения общего собрания в размере оклада 40300,00 руб ,включая районный коэффициент в сумме 8060,00 руб. Предельный размер вознаграждения в 2025 г. Включая все расходы на уплату страховых взносов ОСС травматизм (0,2%), ОСС (2,9%) , ОМС(5,1%) и ОПС(22%) составляет 40300*12 мес.+(40300*12)*30,2%=629647,20 руб.</t>
  </si>
  <si>
    <t xml:space="preserve"> Организация работы Разнорабочий : Выплата вознаграждения разнорабочему предусмотрена ежемесячно на основании решения общего собрания в размере оклада 7012,00 руб включая районный коэффициент 1402,40 руб. Предельный размер вознаграждения в 2025г. Включая все расходы на уплату страховых взносов ОСС травматизм (0,2%), ОСС (2,9%) , ОМС(5,1%) и ОПС(22%) составляет 7012*6 мес.+(7012*6)*30,2%=54777,75 руб.</t>
  </si>
  <si>
    <t xml:space="preserve">Организация работы Правления : Выплата вознаграждения членам Правления предусмотрена на основании Устава, путем предоставления скидки на членские взносы. Предельный размер вознаграждения в 2025 г.  - 15000 руб.  </t>
  </si>
  <si>
    <t>Компенсация за неиспользованный отпуск председателя</t>
  </si>
  <si>
    <t>Компенсация за неиспользованный отпуск пердседателя. В размере 62166,00 (см. расчет компенсации)  Включая все расходы на уплату страховых взносов ОСС травматизм (0,2%), ОСС (2,9%) , ОМС(5,1%) и ОПС(22%) составляет 62166,00*30,2%=18774,00 руб.</t>
  </si>
  <si>
    <t>Компенсация за неиспользованный отпуск сезонного рабочего</t>
  </si>
  <si>
    <t>Компенсация за неиспользованный отпуск сезонного рабочего в размере 2872,00 (см. расчет компенсации)  Включая все расходы на уплату страховых взносов ОСС травматизм (0,2%), ОСС (2,9%) , ОМС(5,1%) и ОПС(22%) составляет 2872*30,2%=867,35 руб.</t>
  </si>
  <si>
    <r>
      <t xml:space="preserve">1) Земельный налог за 2025 г  (0,30% от кадастровой стоимости 32,4руб за кв.м ЗОП) - 7409,00 руб.                                                                                   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2)Водный налог (Лицензия скважины НОВ;01656;ВЭ - 1,1 тыс куб. на хозяйственные нужды. Коэф. 2,37) - 1470 руб                                                                                                                                  </t>
    </r>
  </si>
  <si>
    <t xml:space="preserve">субсидия + в.т.ч за счет сэкономленных средств предыдущего периода </t>
  </si>
  <si>
    <t>Сэкономленные денежные средства от предыдущего периода 2023-2024 гг  УМЕНЬШЕНИЕ ВЗНОСА</t>
  </si>
  <si>
    <t>Преобретение и установка автоматического шлагбаума для въезда на вторую улицу</t>
  </si>
  <si>
    <t>Итого для расчета взносов на 2025 г.  (ЧЛЕНСКИЙ)</t>
  </si>
  <si>
    <t>1)Аренда зала ДК Крылья Сибири   3 ч*2500 = 7500 руб                                                                   2) Оплата услуг организаторам праздника (день СНТ, день садовода) и приобретение поощрительных призов.   15000 руб</t>
  </si>
  <si>
    <t xml:space="preserve">1) Настройка и обслуживание видеокамер  - 11000                                                                                                      2) приобретение 5шт. 4G видеокамер на улицы общества из расчета 7.5 тысяч 1 шт. итого 37500                                                                                        3) Установка новых видеокамер 5 шт.* 1200 итого 6000                                                                                                                                                                 4) Стоимость обслуживание домена нст-ласточка.рф  2750 руб./год  Isnt.lastochka.ru -бесплатно                   5)  Приобретение сим карт тарифа для умных устройств для видеокамер с пожизненым тарифом из расчета 2300 за сим карту*5 итого 11500 </t>
  </si>
  <si>
    <t xml:space="preserve">Сэкономленные денежные средства от предыдущего периода </t>
  </si>
  <si>
    <t xml:space="preserve">1) Ремонт забора по задней стороне общества из расчета 29 элементов*1000=29000                                         2) Срочный ремонт шлагбаума не связанные с гарантией 15000р.                                                                           </t>
  </si>
  <si>
    <t>Ремонт забора, содержание шлагбаума</t>
  </si>
  <si>
    <t>1) приобретение высечки асфальта с доставкой 310 т.н. *1500 руб./т.н.=465000 руб. на подсыпку дорог. Основная дорога 50 т., от ворот к Кварцу 70 т;  Внутренние улицы 190 т.                                                               2) Грейдирование и содержание дороги. . МТЗ 80 15ч*3500 =52500 руб</t>
  </si>
  <si>
    <t>по тендеру</t>
  </si>
  <si>
    <t>Финансово-Экономическое обоснование затрат СТСН "Ласточка" на 2025 г.</t>
  </si>
  <si>
    <t>сумма за год с учетом средств полученных за предыдущие периоды до 2025 г.</t>
  </si>
  <si>
    <t>Преобретение и установка шлагбаума на 2 улицу</t>
  </si>
  <si>
    <r>
      <t>Остаток средств на начало отчётного периода 31.12.2024 г.</t>
    </r>
    <r>
      <rPr>
        <i/>
        <sz val="11"/>
        <color theme="1"/>
        <rFont val="Times New Roman"/>
        <family val="1"/>
        <charset val="204"/>
      </rPr>
      <t xml:space="preserve"> Субсидия 180800 руб, Членские взносы 153668  руб; Целевой взнос 21-23 гг - 21440 руб; Э/Э садоводов -359308 руб;</t>
    </r>
  </si>
  <si>
    <t xml:space="preserve">Остаток средств на счете СТСН "Ласточка"  на  31.12.2024 Далее - средства Предыдущего периода:                                                                                                                                                                                                          1. Ра расчетнос счете в Банк Левобережный - 683216,4 руб;           Подотчет председателя 32000  :                                                                                                                                   </t>
  </si>
  <si>
    <t xml:space="preserve">Долги членов Товарищества:   
1Членский  2022-24 г - 52145 руб                          2 Целевой 2022-2023 г- 7605 руб                                                                                                                        </t>
  </si>
  <si>
    <t>новотелеком</t>
  </si>
  <si>
    <t xml:space="preserve">1) Установка/снятие сливных пробок. Запуск и консервирование системы. Срочный ремонт.  15000                                                                                                                                2) Ремонт пластиковых труб  15*1000 руб= 15000 руб.                                                                                                 3) Срочный ремонт водонапорной колонки 10000                                                                                                       4) Сварка порывов 50 мм 15*1300 руб =19500  руб; 100 мм 10*1500 руб= 15000 руб                                           5)  Демонтаж старой трубы -  10000 руб                                                                                                                         </t>
  </si>
  <si>
    <t xml:space="preserve">1) Выпиливание веток, кустов, деревьев на территории общего пользования (по улицам)-25000.                   2) Покос травы по приметру общества из расчета 35 соток*700 (три покоса по 24500) -итого 73500 руб. 3)Уборка мусора -  3000 руб                                                                                                                                               3) Работа автовышки из расчета 2 рабочих дня по 4 часов (минималка) итого 4 часов *3000 =12000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</si>
  <si>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1) Здание правления (обогреватель, роутер, видеонаблюдение, освещение, разное) и водозаборная колонка (насос, обогреватель в зимнее время)  5900 квтч с 01.01.2025 по 01.07.2025 2950кв*2,93=8643,5 руб. и с 01.07.2025 2950 кв*3,29=9705,5, итого </t>
    </r>
    <r>
      <rPr>
        <sz val="10"/>
        <color rgb="FFFF0000"/>
        <rFont val="Times New Roman"/>
        <family val="1"/>
        <charset val="204"/>
      </rPr>
      <t>18349</t>
    </r>
    <r>
      <rPr>
        <sz val="10"/>
        <color theme="1"/>
        <rFont val="Times New Roman"/>
        <family val="1"/>
        <charset val="204"/>
      </rPr>
      <t xml:space="preserve"> руб.                                                                                                                                                                              2)освещение перекрестков+ улиц:  60 шт*8 часов(среднее в сутки по году)*365 дней*0,20квт=48180 квт с 01.01.2025 24090*2,93 = </t>
    </r>
    <r>
      <rPr>
        <sz val="10"/>
        <rFont val="Times New Roman"/>
        <family val="1"/>
        <charset val="204"/>
      </rPr>
      <t>50583.73</t>
    </r>
    <r>
      <rPr>
        <sz val="10"/>
        <color theme="1"/>
        <rFont val="Times New Roman"/>
        <family val="1"/>
        <charset val="204"/>
      </rPr>
      <t xml:space="preserve"> руб и с 01.07.2025, 37339*3,29=</t>
    </r>
    <r>
      <rPr>
        <sz val="10"/>
        <rFont val="Times New Roman"/>
        <family val="1"/>
        <charset val="204"/>
      </rPr>
      <t>59256,95</t>
    </r>
    <r>
      <rPr>
        <sz val="10"/>
        <color theme="1"/>
        <rFont val="Times New Roman"/>
        <family val="1"/>
        <charset val="204"/>
      </rPr>
      <t xml:space="preserve"> итого </t>
    </r>
    <r>
      <rPr>
        <sz val="10"/>
        <color rgb="FFFF0000"/>
        <rFont val="Times New Roman"/>
        <family val="1"/>
        <charset val="204"/>
      </rPr>
      <t>99839</t>
    </r>
    <r>
      <rPr>
        <sz val="10"/>
        <color theme="1"/>
        <rFont val="Times New Roman"/>
        <family val="1"/>
        <charset val="204"/>
      </rPr>
      <t xml:space="preserve"> руб ;                                                                                                                                                                                     3) Работа насосов водоснабжения 3 и 12 ул. 2 насоса по 6 часов в сутки 24часа*30*5 месяцев*1,5квч =5400 квт с 01.01.2025 по 01.07.2025 2700*2,93 = </t>
    </r>
    <r>
      <rPr>
        <sz val="10"/>
        <rFont val="Times New Roman"/>
        <family val="1"/>
        <charset val="204"/>
      </rPr>
      <t>3929,90</t>
    </r>
    <r>
      <rPr>
        <sz val="10"/>
        <color theme="1"/>
        <rFont val="Times New Roman"/>
        <family val="1"/>
        <charset val="204"/>
      </rPr>
      <t xml:space="preserve"> и с 01.07.2025 2700*3,29=</t>
    </r>
    <r>
      <rPr>
        <sz val="10"/>
        <rFont val="Times New Roman"/>
        <family val="1"/>
        <charset val="204"/>
      </rPr>
      <t>4883</t>
    </r>
    <r>
      <rPr>
        <sz val="10"/>
        <color theme="1"/>
        <rFont val="Times New Roman"/>
        <family val="1"/>
        <charset val="204"/>
      </rPr>
      <t xml:space="preserve"> итого </t>
    </r>
    <r>
      <rPr>
        <sz val="10"/>
        <color rgb="FFFF0000"/>
        <rFont val="Times New Roman"/>
        <family val="1"/>
        <charset val="204"/>
      </rPr>
      <t>8812,90</t>
    </r>
    <r>
      <rPr>
        <sz val="10"/>
        <color theme="1"/>
        <rFont val="Times New Roman"/>
        <family val="1"/>
        <charset val="204"/>
      </rPr>
      <t xml:space="preserve">руб                                                                                                                                                                                                    4) Компенсация за работу шлагбаума по итогу 2024 года 620 квт с 01.01.2025 310*2.93=908,30 и с 01.07.2025 908,310*3,29=1019,90 итого </t>
    </r>
    <r>
      <rPr>
        <sz val="10"/>
        <color rgb="FFFF0000"/>
        <rFont val="Times New Roman"/>
        <family val="1"/>
        <charset val="204"/>
      </rPr>
      <t>1928,20</t>
    </r>
    <r>
      <rPr>
        <sz val="10"/>
        <color theme="1"/>
        <rFont val="Times New Roman"/>
        <family val="1"/>
        <charset val="204"/>
      </rPr>
      <t xml:space="preserve"> 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6) Потери в сетях общего имущества из расчета потребления  5% от общего потребления за 2024 год. 32116 Квт с 01.01.2025 16058*2.93=46889,36 и с 01.07.2025 16058*3,29=52830,82 итого </t>
    </r>
    <r>
      <rPr>
        <sz val="10"/>
        <color rgb="FFFF0000"/>
        <rFont val="Times New Roman"/>
        <family val="1"/>
        <charset val="204"/>
      </rPr>
      <t>99720,18</t>
    </r>
    <r>
      <rPr>
        <sz val="10"/>
        <color theme="1"/>
        <rFont val="Times New Roman"/>
        <family val="1"/>
        <charset val="204"/>
      </rPr>
      <t xml:space="preserve"> руб.                                                                                                                                                                                                                  7) Несвоевременная уплата за потребленную э/э садоводами. Аванс в Энергосбыт </t>
    </r>
    <r>
      <rPr>
        <sz val="10"/>
        <color rgb="FFFF0000"/>
        <rFont val="Times New Roman"/>
        <family val="1"/>
        <charset val="204"/>
      </rPr>
      <t>50000</t>
    </r>
    <r>
      <rPr>
        <sz val="10"/>
        <color theme="1"/>
        <rFont val="Times New Roman"/>
        <family val="1"/>
        <charset val="204"/>
      </rPr>
      <t xml:space="preserve"> руб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</si>
</sst>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"/>
    <numFmt numFmtId="165" formatCode="#\ ##0.00"/>
    <numFmt numFmtId="166" formatCode="#\ ##0.00\ _₽"/>
    <numFmt numFmtId="167" formatCode="#\ ##0&quot;р.&quot;"/>
    <numFmt numFmtId="168" formatCode="#\ ##0\ &quot;₽&quot;"/>
  </numFmts>
  <fonts count="31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wrapText="1" shrinkToFit="1"/>
    </xf>
    <xf numFmtId="0" fontId="0" fillId="0" borderId="5" xfId="0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/>
    <xf numFmtId="165" fontId="0" fillId="0" borderId="1" xfId="0" applyNumberFormat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top" wrapText="1"/>
    </xf>
    <xf numFmtId="0" fontId="10" fillId="4" borderId="8" xfId="0" applyFont="1" applyFill="1" applyBorder="1" applyAlignment="1">
      <alignment vertical="top" wrapText="1"/>
    </xf>
    <xf numFmtId="166" fontId="11" fillId="4" borderId="8" xfId="0" applyNumberFormat="1" applyFont="1" applyFill="1" applyBorder="1" applyAlignment="1">
      <alignment vertical="top"/>
    </xf>
    <xf numFmtId="2" fontId="12" fillId="4" borderId="4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165" fontId="13" fillId="0" borderId="4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/>
    <xf numFmtId="0" fontId="8" fillId="0" borderId="8" xfId="0" applyFont="1" applyFill="1" applyBorder="1" applyAlignment="1"/>
    <xf numFmtId="2" fontId="12" fillId="0" borderId="4" xfId="0" applyNumberFormat="1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8" xfId="0" applyNumberFormat="1" applyFont="1" applyFill="1" applyBorder="1" applyAlignment="1">
      <alignment horizontal="right" vertical="center" wrapText="1"/>
    </xf>
    <xf numFmtId="0" fontId="14" fillId="4" borderId="4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2" fontId="8" fillId="0" borderId="8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65" fontId="14" fillId="0" borderId="4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164" fontId="16" fillId="0" borderId="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vertical="center"/>
    </xf>
    <xf numFmtId="164" fontId="17" fillId="0" borderId="0" xfId="0" applyNumberFormat="1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165" fontId="0" fillId="0" borderId="15" xfId="0" applyNumberFormat="1" applyFill="1" applyBorder="1" applyAlignment="1">
      <alignment vertical="center"/>
    </xf>
    <xf numFmtId="167" fontId="0" fillId="0" borderId="15" xfId="0" applyNumberForma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165" fontId="9" fillId="0" borderId="15" xfId="0" applyNumberFormat="1" applyFont="1" applyBorder="1" applyAlignment="1">
      <alignment vertical="center"/>
    </xf>
    <xf numFmtId="167" fontId="6" fillId="0" borderId="15" xfId="0" applyNumberFormat="1" applyFont="1" applyBorder="1" applyAlignment="1">
      <alignment horizontal="center" vertical="center"/>
    </xf>
    <xf numFmtId="165" fontId="0" fillId="0" borderId="15" xfId="0" applyNumberForma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67" fontId="0" fillId="0" borderId="15" xfId="0" applyNumberFormat="1" applyFont="1" applyFill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 wrapText="1"/>
    </xf>
    <xf numFmtId="167" fontId="9" fillId="0" borderId="1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7" fontId="19" fillId="0" borderId="0" xfId="0" applyNumberFormat="1" applyFont="1" applyAlignment="1">
      <alignment vertical="center"/>
    </xf>
    <xf numFmtId="0" fontId="6" fillId="0" borderId="15" xfId="0" applyFont="1" applyBorder="1" applyAlignment="1">
      <alignment vertical="center"/>
    </xf>
    <xf numFmtId="167" fontId="6" fillId="0" borderId="15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167" fontId="6" fillId="0" borderId="0" xfId="0" applyNumberFormat="1" applyFont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right"/>
    </xf>
    <xf numFmtId="167" fontId="6" fillId="0" borderId="14" xfId="0" applyNumberFormat="1" applyFont="1" applyBorder="1" applyAlignment="1">
      <alignment vertical="center"/>
    </xf>
    <xf numFmtId="0" fontId="5" fillId="0" borderId="20" xfId="0" applyFont="1" applyBorder="1" applyAlignment="1"/>
    <xf numFmtId="0" fontId="0" fillId="0" borderId="0" xfId="0" applyAlignment="1">
      <alignment vertical="top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2" fontId="14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vertical="top" wrapText="1"/>
    </xf>
    <xf numFmtId="2" fontId="8" fillId="3" borderId="4" xfId="0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8" fillId="3" borderId="4" xfId="0" applyFont="1" applyFill="1" applyBorder="1"/>
    <xf numFmtId="0" fontId="8" fillId="5" borderId="4" xfId="0" applyFont="1" applyFill="1" applyBorder="1"/>
    <xf numFmtId="2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6" borderId="0" xfId="0" applyFont="1" applyFill="1" applyBorder="1"/>
    <xf numFmtId="0" fontId="8" fillId="0" borderId="4" xfId="0" applyFont="1" applyFill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0" fontId="19" fillId="0" borderId="0" xfId="0" applyFont="1"/>
    <xf numFmtId="0" fontId="4" fillId="0" borderId="22" xfId="0" applyFont="1" applyBorder="1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2" fontId="8" fillId="0" borderId="15" xfId="0" applyNumberFormat="1" applyFont="1" applyBorder="1" applyAlignment="1">
      <alignment horizontal="center" vertical="center"/>
    </xf>
    <xf numFmtId="0" fontId="22" fillId="0" borderId="24" xfId="0" applyFont="1" applyFill="1" applyBorder="1" applyAlignment="1">
      <alignment vertical="center" wrapText="1"/>
    </xf>
    <xf numFmtId="0" fontId="8" fillId="0" borderId="15" xfId="0" applyFont="1" applyBorder="1" applyAlignment="1">
      <alignment wrapText="1"/>
    </xf>
    <xf numFmtId="2" fontId="8" fillId="0" borderId="15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wrapText="1"/>
    </xf>
    <xf numFmtId="0" fontId="22" fillId="0" borderId="24" xfId="0" applyFont="1" applyBorder="1" applyAlignment="1">
      <alignment vertical="center" wrapText="1"/>
    </xf>
    <xf numFmtId="0" fontId="8" fillId="0" borderId="24" xfId="0" applyFont="1" applyBorder="1" applyAlignment="1">
      <alignment vertical="center"/>
    </xf>
    <xf numFmtId="0" fontId="22" fillId="0" borderId="15" xfId="0" applyFont="1" applyBorder="1" applyAlignment="1">
      <alignment vertical="center" wrapText="1"/>
    </xf>
    <xf numFmtId="0" fontId="23" fillId="0" borderId="15" xfId="0" applyFont="1" applyFill="1" applyBorder="1" applyAlignment="1">
      <alignment wrapText="1"/>
    </xf>
    <xf numFmtId="2" fontId="11" fillId="0" borderId="15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/>
    <xf numFmtId="2" fontId="11" fillId="0" borderId="25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/>
    <xf numFmtId="164" fontId="0" fillId="0" borderId="0" xfId="0" applyNumberFormat="1"/>
    <xf numFmtId="164" fontId="19" fillId="0" borderId="0" xfId="0" applyNumberFormat="1" applyFont="1" applyAlignment="1">
      <alignment horizontal="center" vertical="center"/>
    </xf>
    <xf numFmtId="164" fontId="19" fillId="0" borderId="0" xfId="0" applyNumberFormat="1" applyFont="1"/>
    <xf numFmtId="0" fontId="22" fillId="0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22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2" fontId="22" fillId="0" borderId="0" xfId="0" applyNumberFormat="1" applyFont="1" applyBorder="1" applyAlignment="1">
      <alignment vertical="center" wrapText="1"/>
    </xf>
    <xf numFmtId="2" fontId="19" fillId="0" borderId="11" xfId="0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2" fontId="19" fillId="0" borderId="0" xfId="0" applyNumberFormat="1" applyFont="1" applyAlignment="1">
      <alignment horizontal="center" vertical="center"/>
    </xf>
    <xf numFmtId="2" fontId="0" fillId="0" borderId="0" xfId="0" applyNumberFormat="1"/>
    <xf numFmtId="0" fontId="27" fillId="0" borderId="15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wrapText="1"/>
    </xf>
    <xf numFmtId="165" fontId="24" fillId="6" borderId="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11" fillId="0" borderId="25" xfId="0" applyFont="1" applyFill="1" applyBorder="1" applyAlignment="1">
      <alignment wrapText="1"/>
    </xf>
    <xf numFmtId="0" fontId="3" fillId="0" borderId="4" xfId="0" applyFont="1" applyBorder="1" applyAlignment="1">
      <alignment horizontal="right"/>
    </xf>
    <xf numFmtId="0" fontId="9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wrapText="1" shrinkToFit="1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/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2" fontId="8" fillId="0" borderId="8" xfId="0" applyNumberFormat="1" applyFont="1" applyFill="1" applyBorder="1" applyAlignment="1">
      <alignment vertical="center"/>
    </xf>
    <xf numFmtId="165" fontId="15" fillId="0" borderId="9" xfId="0" applyNumberFormat="1" applyFont="1" applyFill="1" applyBorder="1" applyAlignment="1">
      <alignment horizontal="center" vertical="center"/>
    </xf>
    <xf numFmtId="165" fontId="15" fillId="0" borderId="14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 wrapText="1"/>
    </xf>
    <xf numFmtId="2" fontId="14" fillId="3" borderId="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164" fontId="0" fillId="0" borderId="15" xfId="0" applyNumberFormat="1" applyFill="1" applyBorder="1" applyAlignment="1">
      <alignment horizontal="center" vertical="center"/>
    </xf>
    <xf numFmtId="167" fontId="0" fillId="0" borderId="15" xfId="0" applyNumberFormat="1" applyFill="1" applyBorder="1" applyAlignment="1">
      <alignment horizontal="center" vertical="center"/>
    </xf>
    <xf numFmtId="0" fontId="0" fillId="0" borderId="0" xfId="0" applyFill="1"/>
    <xf numFmtId="2" fontId="8" fillId="0" borderId="4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/>
    </xf>
    <xf numFmtId="165" fontId="9" fillId="0" borderId="15" xfId="0" applyNumberFormat="1" applyFont="1" applyFill="1" applyBorder="1" applyAlignment="1">
      <alignment vertical="center"/>
    </xf>
    <xf numFmtId="167" fontId="6" fillId="0" borderId="1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0" fontId="9" fillId="0" borderId="16" xfId="0" applyFont="1" applyFill="1" applyBorder="1" applyAlignment="1">
      <alignment horizontal="right" vertical="center"/>
    </xf>
    <xf numFmtId="2" fontId="19" fillId="0" borderId="4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168" fontId="19" fillId="0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view="pageBreakPreview" topLeftCell="B50" zoomScaleNormal="100" workbookViewId="0">
      <selection activeCell="F49" sqref="F49"/>
    </sheetView>
  </sheetViews>
  <sheetFormatPr defaultColWidth="9" defaultRowHeight="15" x14ac:dyDescent="0.25"/>
  <cols>
    <col min="1" max="1" width="9.140625" hidden="1" customWidth="1"/>
    <col min="2" max="2" width="9.140625" style="1" customWidth="1"/>
    <col min="3" max="3" width="78.28515625" customWidth="1"/>
    <col min="4" max="4" width="12.85546875" customWidth="1"/>
    <col min="5" max="5" width="10.42578125" customWidth="1"/>
    <col min="6" max="6" width="14.140625" customWidth="1"/>
    <col min="7" max="7" width="2.5703125" customWidth="1"/>
    <col min="8" max="8" width="7.7109375" style="1" customWidth="1"/>
    <col min="9" max="9" width="85.140625" customWidth="1"/>
    <col min="10" max="10" width="14.7109375" style="1" customWidth="1"/>
    <col min="11" max="11" width="18.28515625" customWidth="1"/>
  </cols>
  <sheetData>
    <row r="1" spans="2:13" ht="4.5" customHeight="1" x14ac:dyDescent="0.25"/>
    <row r="2" spans="2:13" ht="53.25" customHeight="1" x14ac:dyDescent="0.3">
      <c r="D2" s="149" t="s">
        <v>76</v>
      </c>
      <c r="E2" s="149"/>
      <c r="F2" s="149"/>
      <c r="G2" s="2"/>
      <c r="H2" s="3"/>
      <c r="I2" s="88"/>
      <c r="J2" s="149" t="s">
        <v>76</v>
      </c>
      <c r="K2" s="149"/>
      <c r="L2" s="89"/>
      <c r="M2" s="89"/>
    </row>
    <row r="3" spans="2:13" ht="26.25" customHeight="1" x14ac:dyDescent="0.25">
      <c r="C3" s="150" t="s">
        <v>75</v>
      </c>
      <c r="D3" s="150"/>
      <c r="E3" s="150"/>
      <c r="F3" s="150"/>
      <c r="H3" s="4"/>
      <c r="I3" s="151" t="s">
        <v>109</v>
      </c>
      <c r="J3" s="152"/>
      <c r="K3" s="153"/>
    </row>
    <row r="4" spans="2:13" ht="15" customHeight="1" x14ac:dyDescent="0.25">
      <c r="C4" s="154"/>
      <c r="D4" s="154"/>
      <c r="E4" s="154"/>
      <c r="F4" s="154"/>
      <c r="H4" s="155" t="s">
        <v>0</v>
      </c>
      <c r="I4" s="155"/>
      <c r="J4" s="155"/>
      <c r="K4" s="155"/>
    </row>
    <row r="5" spans="2:13" ht="30" customHeight="1" x14ac:dyDescent="0.25">
      <c r="C5" s="156" t="s">
        <v>1</v>
      </c>
      <c r="D5" s="156"/>
      <c r="E5" s="156"/>
      <c r="F5" s="156"/>
      <c r="H5" s="166" t="s">
        <v>2</v>
      </c>
      <c r="I5" s="167" t="s">
        <v>3</v>
      </c>
      <c r="J5" s="180" t="s">
        <v>110</v>
      </c>
      <c r="K5" s="167" t="s">
        <v>4</v>
      </c>
    </row>
    <row r="6" spans="2:13" ht="33.75" customHeight="1" thickBot="1" x14ac:dyDescent="0.3">
      <c r="C6" s="5"/>
      <c r="D6" s="5"/>
      <c r="E6" s="5"/>
      <c r="F6" s="5"/>
      <c r="H6" s="166"/>
      <c r="I6" s="167"/>
      <c r="J6" s="180"/>
      <c r="K6" s="167"/>
    </row>
    <row r="7" spans="2:13" ht="37.15" customHeight="1" thickBot="1" x14ac:dyDescent="0.3">
      <c r="B7" s="6">
        <v>1</v>
      </c>
      <c r="C7" s="185" t="s">
        <v>112</v>
      </c>
      <c r="D7" s="186"/>
      <c r="E7" s="186"/>
      <c r="F7" s="7">
        <v>715216.4</v>
      </c>
      <c r="H7" s="8">
        <v>1</v>
      </c>
      <c r="I7" s="183" t="s">
        <v>113</v>
      </c>
      <c r="J7" s="90">
        <v>715216.4</v>
      </c>
      <c r="K7" s="91"/>
    </row>
    <row r="8" spans="2:13" ht="27.75" customHeight="1" thickBot="1" x14ac:dyDescent="0.3">
      <c r="B8" s="9"/>
      <c r="C8" s="10"/>
      <c r="D8" s="11"/>
      <c r="E8" s="11"/>
      <c r="F8" s="12"/>
      <c r="H8" s="13">
        <v>2</v>
      </c>
      <c r="I8" s="92" t="s">
        <v>114</v>
      </c>
      <c r="J8" s="93">
        <v>59750</v>
      </c>
      <c r="K8" s="71"/>
    </row>
    <row r="9" spans="2:13" ht="15.75" x14ac:dyDescent="0.25">
      <c r="B9" s="14">
        <v>6</v>
      </c>
      <c r="C9" s="15" t="s">
        <v>5</v>
      </c>
      <c r="D9" s="16"/>
      <c r="E9" s="17"/>
      <c r="F9" s="18">
        <f>J58</f>
        <v>3085112</v>
      </c>
      <c r="H9" s="19">
        <v>3</v>
      </c>
      <c r="I9" s="94" t="s">
        <v>115</v>
      </c>
      <c r="J9" s="184">
        <v>17608</v>
      </c>
      <c r="K9" s="96"/>
    </row>
    <row r="10" spans="2:13" ht="15.75" x14ac:dyDescent="0.25">
      <c r="B10" s="20">
        <v>7</v>
      </c>
      <c r="C10" s="143" t="s">
        <v>98</v>
      </c>
      <c r="D10" s="21"/>
      <c r="E10" s="22"/>
      <c r="F10" s="23">
        <v>334915</v>
      </c>
      <c r="H10" s="19"/>
      <c r="I10" s="97"/>
      <c r="J10" s="95"/>
      <c r="K10" s="96"/>
    </row>
    <row r="11" spans="2:13" ht="21.75" customHeight="1" x14ac:dyDescent="0.25">
      <c r="B11" s="20">
        <v>8</v>
      </c>
      <c r="C11" s="24" t="s">
        <v>101</v>
      </c>
      <c r="D11" s="25"/>
      <c r="E11" s="25"/>
      <c r="F11" s="26">
        <f>F9-F10</f>
        <v>2750197</v>
      </c>
      <c r="H11" s="27">
        <v>4</v>
      </c>
      <c r="I11" s="98" t="s">
        <v>77</v>
      </c>
      <c r="J11" s="99">
        <f>F11</f>
        <v>2750197</v>
      </c>
      <c r="K11" s="96"/>
    </row>
    <row r="12" spans="2:13" ht="16.5" customHeight="1" x14ac:dyDescent="0.25">
      <c r="B12" s="14">
        <v>9</v>
      </c>
      <c r="C12" s="28" t="s">
        <v>6</v>
      </c>
      <c r="D12" s="29"/>
      <c r="E12" s="30"/>
      <c r="F12" s="31">
        <v>229181</v>
      </c>
      <c r="H12" s="32"/>
      <c r="I12" s="100"/>
      <c r="J12" s="101"/>
      <c r="K12" s="102"/>
    </row>
    <row r="13" spans="2:13" x14ac:dyDescent="0.25">
      <c r="B13" s="172">
        <v>10</v>
      </c>
      <c r="C13" s="174" t="s">
        <v>7</v>
      </c>
      <c r="D13" s="34"/>
      <c r="E13" s="175"/>
      <c r="F13" s="176">
        <f>F11/F12</f>
        <v>12.000109084086377</v>
      </c>
      <c r="H13" s="36"/>
      <c r="I13" s="100"/>
      <c r="J13" s="32"/>
      <c r="K13" s="102"/>
      <c r="L13" s="102"/>
    </row>
    <row r="14" spans="2:13" x14ac:dyDescent="0.25">
      <c r="B14" s="173"/>
      <c r="C14" s="174"/>
      <c r="D14" s="37"/>
      <c r="E14" s="175"/>
      <c r="F14" s="177"/>
      <c r="H14" s="36"/>
      <c r="I14" s="100"/>
      <c r="J14" s="32"/>
      <c r="K14" s="102"/>
      <c r="L14" s="102"/>
    </row>
    <row r="15" spans="2:13" ht="15" customHeight="1" x14ac:dyDescent="0.25">
      <c r="B15" s="20"/>
      <c r="C15" s="38" t="s">
        <v>8</v>
      </c>
      <c r="D15" s="39"/>
      <c r="E15" s="35"/>
      <c r="F15" s="40"/>
      <c r="H15" s="36"/>
      <c r="I15" s="100"/>
      <c r="J15" s="32"/>
      <c r="K15" s="102"/>
      <c r="L15" s="102"/>
    </row>
    <row r="16" spans="2:13" x14ac:dyDescent="0.25">
      <c r="B16" s="20"/>
      <c r="C16" s="33" t="s">
        <v>9</v>
      </c>
      <c r="D16" s="41"/>
      <c r="E16" s="35"/>
      <c r="F16" s="42">
        <f>F13*600</f>
        <v>7200.0654504518261</v>
      </c>
      <c r="H16" s="36"/>
      <c r="I16" s="100"/>
      <c r="J16" s="32"/>
      <c r="K16" s="102"/>
      <c r="L16" s="102"/>
    </row>
    <row r="17" spans="2:12" ht="7.5" customHeight="1" x14ac:dyDescent="0.25">
      <c r="B17" s="43"/>
      <c r="C17" s="44"/>
      <c r="D17" s="44"/>
      <c r="E17" s="45"/>
      <c r="F17" s="46"/>
      <c r="H17" s="36"/>
      <c r="I17" s="100"/>
      <c r="J17" s="32"/>
      <c r="K17" s="102"/>
      <c r="L17" s="102"/>
    </row>
    <row r="18" spans="2:12" ht="7.5" customHeight="1" thickBot="1" x14ac:dyDescent="0.3">
      <c r="B18" s="43"/>
      <c r="C18" s="44"/>
      <c r="D18" s="44"/>
      <c r="E18" s="45"/>
      <c r="F18" s="46"/>
      <c r="H18" s="36"/>
      <c r="I18" s="100"/>
      <c r="J18" s="32"/>
      <c r="K18" s="102"/>
      <c r="L18" s="102"/>
    </row>
    <row r="19" spans="2:12" hidden="1" x14ac:dyDescent="0.25">
      <c r="B19" s="43"/>
      <c r="C19" s="44"/>
      <c r="D19" s="44"/>
      <c r="E19" s="45"/>
      <c r="F19" s="46"/>
    </row>
    <row r="20" spans="2:12" ht="18" customHeight="1" thickBot="1" x14ac:dyDescent="0.3">
      <c r="B20" s="43"/>
      <c r="C20" s="44"/>
      <c r="D20" s="44"/>
      <c r="E20" s="45"/>
      <c r="F20" s="46"/>
      <c r="H20" s="157" t="s">
        <v>10</v>
      </c>
      <c r="I20" s="158"/>
      <c r="J20" s="158"/>
      <c r="K20" s="159"/>
    </row>
    <row r="21" spans="2:12" ht="15.75" customHeight="1" x14ac:dyDescent="0.25">
      <c r="B21" s="43"/>
      <c r="C21" s="44"/>
      <c r="D21" s="45"/>
      <c r="E21" s="47"/>
      <c r="H21" s="48" t="s">
        <v>2</v>
      </c>
      <c r="I21" s="178" t="s">
        <v>3</v>
      </c>
      <c r="J21" s="181" t="s">
        <v>78</v>
      </c>
      <c r="K21" s="168" t="s">
        <v>4</v>
      </c>
    </row>
    <row r="22" spans="2:12" ht="35.25" customHeight="1" x14ac:dyDescent="0.3">
      <c r="B22" s="49"/>
      <c r="C22" s="160" t="s">
        <v>11</v>
      </c>
      <c r="D22" s="161"/>
      <c r="E22" s="161"/>
      <c r="F22" s="161"/>
      <c r="H22" s="50"/>
      <c r="I22" s="179"/>
      <c r="J22" s="182"/>
      <c r="K22" s="169"/>
    </row>
    <row r="23" spans="2:12" ht="31.5" x14ac:dyDescent="0.25">
      <c r="B23" s="49"/>
      <c r="C23" s="51" t="s">
        <v>12</v>
      </c>
      <c r="D23" s="52" t="s">
        <v>13</v>
      </c>
      <c r="E23" s="53" t="s">
        <v>14</v>
      </c>
      <c r="F23" s="53" t="s">
        <v>15</v>
      </c>
      <c r="H23" s="162" t="s">
        <v>16</v>
      </c>
      <c r="I23" s="163"/>
      <c r="J23" s="163"/>
      <c r="K23" s="163"/>
    </row>
    <row r="24" spans="2:12" ht="63.75" x14ac:dyDescent="0.25">
      <c r="B24" s="49">
        <v>1</v>
      </c>
      <c r="C24" s="187" t="s">
        <v>17</v>
      </c>
      <c r="D24" s="55">
        <v>40300</v>
      </c>
      <c r="E24" s="188">
        <v>12</v>
      </c>
      <c r="F24" s="189">
        <v>483600</v>
      </c>
      <c r="G24" s="190"/>
      <c r="H24" s="71">
        <v>1</v>
      </c>
      <c r="I24" s="103" t="s">
        <v>90</v>
      </c>
      <c r="J24" s="191">
        <v>629647</v>
      </c>
      <c r="K24" s="127" t="s">
        <v>18</v>
      </c>
    </row>
    <row r="25" spans="2:12" ht="64.5" thickBot="1" x14ac:dyDescent="0.3">
      <c r="B25" s="49">
        <v>2</v>
      </c>
      <c r="C25" s="187" t="s">
        <v>19</v>
      </c>
      <c r="D25" s="55">
        <v>7012</v>
      </c>
      <c r="E25" s="188">
        <v>6</v>
      </c>
      <c r="F25" s="189">
        <f>D25*E25</f>
        <v>42072</v>
      </c>
      <c r="G25" s="190"/>
      <c r="H25" s="71">
        <v>2</v>
      </c>
      <c r="I25" s="103" t="s">
        <v>91</v>
      </c>
      <c r="J25" s="191">
        <v>54778</v>
      </c>
      <c r="K25" s="127" t="s">
        <v>18</v>
      </c>
    </row>
    <row r="26" spans="2:12" ht="39" thickBot="1" x14ac:dyDescent="0.3">
      <c r="B26" s="49">
        <v>3</v>
      </c>
      <c r="C26" s="187" t="s">
        <v>20</v>
      </c>
      <c r="D26" s="55">
        <v>15000</v>
      </c>
      <c r="E26" s="188">
        <v>1</v>
      </c>
      <c r="F26" s="189">
        <v>15000</v>
      </c>
      <c r="G26" s="190"/>
      <c r="H26" s="71">
        <v>3</v>
      </c>
      <c r="I26" s="103" t="s">
        <v>92</v>
      </c>
      <c r="J26" s="191">
        <v>15000</v>
      </c>
      <c r="K26" s="127" t="s">
        <v>18</v>
      </c>
    </row>
    <row r="27" spans="2:12" ht="39" thickBot="1" x14ac:dyDescent="0.3">
      <c r="B27" s="49">
        <v>4</v>
      </c>
      <c r="C27" s="187" t="s">
        <v>93</v>
      </c>
      <c r="D27" s="55">
        <v>62166</v>
      </c>
      <c r="E27" s="188">
        <v>1</v>
      </c>
      <c r="F27" s="189">
        <v>62166</v>
      </c>
      <c r="G27" s="190"/>
      <c r="H27" s="71"/>
      <c r="I27" s="103" t="s">
        <v>94</v>
      </c>
      <c r="J27" s="191">
        <v>80940</v>
      </c>
      <c r="K27" s="192" t="s">
        <v>18</v>
      </c>
    </row>
    <row r="28" spans="2:12" ht="39" customHeight="1" thickBot="1" x14ac:dyDescent="0.3">
      <c r="B28" s="49">
        <v>4</v>
      </c>
      <c r="C28" s="187" t="s">
        <v>95</v>
      </c>
      <c r="D28" s="55">
        <v>2872</v>
      </c>
      <c r="E28" s="188">
        <v>1</v>
      </c>
      <c r="F28" s="189">
        <v>2872</v>
      </c>
      <c r="G28" s="190"/>
      <c r="H28" s="71">
        <v>4</v>
      </c>
      <c r="I28" s="103" t="s">
        <v>96</v>
      </c>
      <c r="J28" s="191">
        <v>3740</v>
      </c>
      <c r="K28" s="192" t="s">
        <v>18</v>
      </c>
    </row>
    <row r="29" spans="2:12" ht="15.75" x14ac:dyDescent="0.25">
      <c r="B29" s="49"/>
      <c r="C29" s="193" t="s">
        <v>21</v>
      </c>
      <c r="D29" s="194"/>
      <c r="E29" s="194"/>
      <c r="F29" s="195">
        <f>SUM(F24:F28)</f>
        <v>605710</v>
      </c>
      <c r="G29" s="190"/>
      <c r="H29" s="196"/>
      <c r="I29" s="197"/>
      <c r="J29" s="196"/>
      <c r="K29" s="197"/>
    </row>
    <row r="30" spans="2:12" ht="15.75" x14ac:dyDescent="0.25">
      <c r="B30" s="49"/>
      <c r="C30" s="193" t="s">
        <v>22</v>
      </c>
      <c r="D30" s="194"/>
      <c r="E30" s="194"/>
      <c r="F30" s="195">
        <v>178395</v>
      </c>
      <c r="G30" s="190"/>
      <c r="H30" s="196"/>
      <c r="I30" s="197"/>
      <c r="J30" s="196"/>
      <c r="K30" s="197"/>
    </row>
    <row r="31" spans="2:12" ht="15.75" x14ac:dyDescent="0.25">
      <c r="B31" s="49"/>
      <c r="C31" s="198" t="s">
        <v>23</v>
      </c>
      <c r="D31" s="194"/>
      <c r="E31" s="194"/>
      <c r="F31" s="195">
        <f>SUM(F29:F30)</f>
        <v>784105</v>
      </c>
      <c r="G31" s="190"/>
      <c r="H31" s="196"/>
      <c r="I31" s="197"/>
      <c r="J31" s="199">
        <f>SUM(J24:J30)</f>
        <v>784105</v>
      </c>
      <c r="K31" s="197"/>
    </row>
    <row r="32" spans="2:12" ht="18.75" x14ac:dyDescent="0.25">
      <c r="B32" s="49"/>
      <c r="C32" s="200" t="s">
        <v>24</v>
      </c>
      <c r="D32" s="201"/>
      <c r="E32" s="201"/>
      <c r="F32" s="201"/>
      <c r="G32" s="190"/>
      <c r="H32" s="196"/>
      <c r="I32" s="202" t="s">
        <v>25</v>
      </c>
      <c r="J32" s="196"/>
      <c r="K32" s="197"/>
    </row>
    <row r="33" spans="2:11" ht="33.6" customHeight="1" x14ac:dyDescent="0.25">
      <c r="B33" s="49">
        <v>4</v>
      </c>
      <c r="C33" s="203" t="s">
        <v>88</v>
      </c>
      <c r="D33" s="55"/>
      <c r="E33" s="55"/>
      <c r="F33" s="204">
        <v>8879</v>
      </c>
      <c r="G33" s="190"/>
      <c r="H33" s="71">
        <v>4</v>
      </c>
      <c r="I33" s="103" t="s">
        <v>97</v>
      </c>
      <c r="J33" s="191">
        <v>8879</v>
      </c>
      <c r="K33" s="127" t="s">
        <v>26</v>
      </c>
    </row>
    <row r="34" spans="2:11" ht="16.5" customHeight="1" x14ac:dyDescent="0.25">
      <c r="B34" s="49"/>
      <c r="C34" s="164" t="s">
        <v>27</v>
      </c>
      <c r="D34" s="165"/>
      <c r="E34" s="165"/>
      <c r="F34" s="165"/>
      <c r="I34" s="107" t="s">
        <v>28</v>
      </c>
    </row>
    <row r="35" spans="2:11" ht="18" customHeight="1" x14ac:dyDescent="0.25">
      <c r="B35" s="49">
        <v>5</v>
      </c>
      <c r="C35" s="61" t="s">
        <v>29</v>
      </c>
      <c r="D35" s="62">
        <v>14500</v>
      </c>
      <c r="E35" s="62">
        <v>12</v>
      </c>
      <c r="F35" s="62">
        <v>174000</v>
      </c>
      <c r="H35" s="63">
        <v>5</v>
      </c>
      <c r="I35" s="108" t="s">
        <v>79</v>
      </c>
      <c r="J35" s="109">
        <v>174000</v>
      </c>
      <c r="K35" s="110" t="s">
        <v>30</v>
      </c>
    </row>
    <row r="36" spans="2:11" ht="25.5" x14ac:dyDescent="0.25">
      <c r="B36" s="49">
        <v>6</v>
      </c>
      <c r="C36" s="54" t="s">
        <v>31</v>
      </c>
      <c r="D36" s="60"/>
      <c r="E36" s="60"/>
      <c r="F36" s="56">
        <v>15200</v>
      </c>
      <c r="H36" s="64">
        <v>6</v>
      </c>
      <c r="I36" s="142" t="s">
        <v>80</v>
      </c>
      <c r="J36" s="111">
        <v>15200</v>
      </c>
      <c r="K36" s="112" t="s">
        <v>32</v>
      </c>
    </row>
    <row r="37" spans="2:11" ht="30" x14ac:dyDescent="0.25">
      <c r="B37" s="49">
        <v>7</v>
      </c>
      <c r="C37" s="54" t="s">
        <v>33</v>
      </c>
      <c r="D37" s="60"/>
      <c r="E37" s="60"/>
      <c r="F37" s="56">
        <v>17000</v>
      </c>
      <c r="H37" s="65">
        <v>7</v>
      </c>
      <c r="I37" s="113" t="s">
        <v>81</v>
      </c>
      <c r="J37" s="114">
        <v>17000</v>
      </c>
      <c r="K37" s="115" t="s">
        <v>34</v>
      </c>
    </row>
    <row r="38" spans="2:11" ht="51" x14ac:dyDescent="0.25">
      <c r="B38" s="49">
        <v>8</v>
      </c>
      <c r="C38" s="54" t="s">
        <v>35</v>
      </c>
      <c r="D38" s="60"/>
      <c r="E38" s="60"/>
      <c r="F38" s="56">
        <v>4280</v>
      </c>
      <c r="H38" s="64">
        <v>8</v>
      </c>
      <c r="I38" s="142" t="s">
        <v>71</v>
      </c>
      <c r="J38" s="111">
        <v>4280</v>
      </c>
      <c r="K38" s="116" t="s">
        <v>36</v>
      </c>
    </row>
    <row r="39" spans="2:11" ht="42.6" customHeight="1" x14ac:dyDescent="0.25">
      <c r="B39" s="49">
        <v>9</v>
      </c>
      <c r="C39" s="54" t="s">
        <v>37</v>
      </c>
      <c r="D39" s="60"/>
      <c r="E39" s="60"/>
      <c r="F39" s="56">
        <v>54000</v>
      </c>
      <c r="H39" s="64">
        <v>9</v>
      </c>
      <c r="I39" s="113" t="s">
        <v>82</v>
      </c>
      <c r="J39" s="111">
        <v>54000</v>
      </c>
      <c r="K39" s="117" t="s">
        <v>38</v>
      </c>
    </row>
    <row r="40" spans="2:11" ht="27.75" x14ac:dyDescent="0.25">
      <c r="B40" s="49">
        <v>10</v>
      </c>
      <c r="C40" s="54" t="s">
        <v>39</v>
      </c>
      <c r="D40" s="60"/>
      <c r="E40" s="60"/>
      <c r="F40" s="56">
        <v>14000</v>
      </c>
      <c r="H40" s="64">
        <v>10</v>
      </c>
      <c r="I40" s="118" t="s">
        <v>83</v>
      </c>
      <c r="J40" s="111">
        <v>14000</v>
      </c>
      <c r="K40" s="116" t="s">
        <v>40</v>
      </c>
    </row>
    <row r="41" spans="2:11" ht="45" x14ac:dyDescent="0.25">
      <c r="B41" s="49">
        <v>11</v>
      </c>
      <c r="C41" s="66" t="s">
        <v>41</v>
      </c>
      <c r="D41" s="60"/>
      <c r="E41" s="60"/>
      <c r="F41" s="56">
        <v>2000</v>
      </c>
      <c r="H41" s="67">
        <v>11</v>
      </c>
      <c r="I41" s="119" t="s">
        <v>42</v>
      </c>
      <c r="J41" s="120">
        <v>2000</v>
      </c>
      <c r="K41" s="121" t="s">
        <v>43</v>
      </c>
    </row>
    <row r="42" spans="2:11" ht="43.9" customHeight="1" x14ac:dyDescent="0.25">
      <c r="B42" s="49">
        <v>12</v>
      </c>
      <c r="C42" s="54" t="s">
        <v>44</v>
      </c>
      <c r="D42" s="60"/>
      <c r="E42" s="60"/>
      <c r="F42" s="56">
        <v>22000</v>
      </c>
      <c r="H42" s="64">
        <v>12</v>
      </c>
      <c r="I42" s="145" t="s">
        <v>84</v>
      </c>
      <c r="J42" s="111">
        <v>22000</v>
      </c>
      <c r="K42" s="116" t="s">
        <v>45</v>
      </c>
    </row>
    <row r="43" spans="2:11" ht="43.15" customHeight="1" x14ac:dyDescent="0.25">
      <c r="B43" s="49">
        <v>13</v>
      </c>
      <c r="C43" s="54" t="s">
        <v>46</v>
      </c>
      <c r="D43" s="60"/>
      <c r="E43" s="60"/>
      <c r="F43" s="56">
        <v>22500</v>
      </c>
      <c r="H43" s="68">
        <v>13</v>
      </c>
      <c r="I43" s="146" t="s">
        <v>102</v>
      </c>
      <c r="J43" s="122">
        <v>22500</v>
      </c>
      <c r="K43" s="123" t="s">
        <v>47</v>
      </c>
    </row>
    <row r="44" spans="2:11" ht="15.75" x14ac:dyDescent="0.25">
      <c r="B44" s="49"/>
      <c r="C44" s="57" t="s">
        <v>48</v>
      </c>
      <c r="D44" s="58"/>
      <c r="E44" s="58"/>
      <c r="F44" s="59">
        <f>SUM(F35:F43)</f>
        <v>324980</v>
      </c>
      <c r="H44" s="69"/>
      <c r="I44" s="124"/>
      <c r="J44" s="125">
        <f>SUM(J35:J43)</f>
        <v>324980</v>
      </c>
      <c r="K44" s="124"/>
    </row>
    <row r="45" spans="2:11" ht="18.75" x14ac:dyDescent="0.25">
      <c r="B45" s="49"/>
      <c r="C45" s="170" t="s">
        <v>49</v>
      </c>
      <c r="D45" s="171"/>
      <c r="E45" s="171"/>
      <c r="F45" s="171"/>
      <c r="H45" s="69"/>
      <c r="I45" s="126" t="s">
        <v>49</v>
      </c>
      <c r="J45" s="69"/>
      <c r="K45" s="124"/>
    </row>
    <row r="46" spans="2:11" ht="38.25" x14ac:dyDescent="0.25">
      <c r="B46" s="49">
        <v>14</v>
      </c>
      <c r="C46" s="54" t="s">
        <v>50</v>
      </c>
      <c r="D46" s="60"/>
      <c r="E46" s="60"/>
      <c r="F46" s="70">
        <v>92800</v>
      </c>
      <c r="H46" s="71">
        <v>14</v>
      </c>
      <c r="I46" s="103" t="s">
        <v>85</v>
      </c>
      <c r="J46" s="105">
        <v>92800</v>
      </c>
      <c r="K46" s="104" t="s">
        <v>72</v>
      </c>
    </row>
    <row r="47" spans="2:11" ht="155.25" customHeight="1" x14ac:dyDescent="0.25">
      <c r="B47" s="49">
        <v>15</v>
      </c>
      <c r="C47" s="72" t="s">
        <v>73</v>
      </c>
      <c r="D47" s="60"/>
      <c r="E47" s="60"/>
      <c r="F47" s="56">
        <v>288648</v>
      </c>
      <c r="H47" s="20">
        <v>15</v>
      </c>
      <c r="I47" s="103" t="s">
        <v>118</v>
      </c>
      <c r="J47" s="105">
        <v>288648</v>
      </c>
      <c r="K47" s="104" t="s">
        <v>51</v>
      </c>
    </row>
    <row r="48" spans="2:11" ht="51" x14ac:dyDescent="0.25">
      <c r="B48" s="49">
        <v>16</v>
      </c>
      <c r="C48" s="66" t="s">
        <v>52</v>
      </c>
      <c r="D48" s="60"/>
      <c r="E48" s="60"/>
      <c r="F48" s="56">
        <v>124000</v>
      </c>
      <c r="H48" s="71">
        <v>16</v>
      </c>
      <c r="I48" s="127" t="s">
        <v>86</v>
      </c>
      <c r="J48" s="105">
        <v>124000</v>
      </c>
      <c r="K48" s="127" t="s">
        <v>53</v>
      </c>
    </row>
    <row r="49" spans="2:11" ht="70.150000000000006" customHeight="1" x14ac:dyDescent="0.25">
      <c r="B49" s="49">
        <v>17</v>
      </c>
      <c r="C49" s="66" t="s">
        <v>54</v>
      </c>
      <c r="D49" s="55"/>
      <c r="E49" s="55"/>
      <c r="F49" s="56">
        <v>84500</v>
      </c>
      <c r="H49" s="20">
        <v>17</v>
      </c>
      <c r="I49" s="103" t="s">
        <v>116</v>
      </c>
      <c r="J49" s="105">
        <v>84500</v>
      </c>
      <c r="K49" s="104" t="s">
        <v>18</v>
      </c>
    </row>
    <row r="50" spans="2:11" ht="51.75" thickBot="1" x14ac:dyDescent="0.3">
      <c r="B50" s="49">
        <v>18</v>
      </c>
      <c r="C50" s="54" t="s">
        <v>55</v>
      </c>
      <c r="D50" s="55"/>
      <c r="E50" s="55"/>
      <c r="F50" s="56">
        <v>110500</v>
      </c>
      <c r="H50" s="71">
        <v>18</v>
      </c>
      <c r="I50" s="103" t="s">
        <v>117</v>
      </c>
      <c r="J50" s="105">
        <v>110500</v>
      </c>
      <c r="K50" s="104" t="s">
        <v>18</v>
      </c>
    </row>
    <row r="51" spans="2:11" ht="26.25" thickBot="1" x14ac:dyDescent="0.3">
      <c r="B51" s="49">
        <v>19</v>
      </c>
      <c r="C51" s="54" t="s">
        <v>106</v>
      </c>
      <c r="D51" s="55"/>
      <c r="E51" s="55"/>
      <c r="F51" s="56">
        <v>44000</v>
      </c>
      <c r="H51" s="71">
        <v>19</v>
      </c>
      <c r="I51" s="103" t="s">
        <v>105</v>
      </c>
      <c r="J51" s="105">
        <v>44000</v>
      </c>
      <c r="K51" s="104" t="s">
        <v>74</v>
      </c>
    </row>
    <row r="52" spans="2:11" ht="38.450000000000003" customHeight="1" thickBot="1" x14ac:dyDescent="0.3">
      <c r="B52" s="49">
        <v>20</v>
      </c>
      <c r="C52" s="54" t="s">
        <v>57</v>
      </c>
      <c r="D52" s="55"/>
      <c r="E52" s="55"/>
      <c r="F52" s="56">
        <v>481000</v>
      </c>
      <c r="H52" s="71">
        <v>20</v>
      </c>
      <c r="I52" s="103" t="s">
        <v>87</v>
      </c>
      <c r="J52" s="105">
        <v>481000</v>
      </c>
      <c r="K52" s="128" t="s">
        <v>56</v>
      </c>
    </row>
    <row r="53" spans="2:11" ht="27.75" customHeight="1" x14ac:dyDescent="0.25">
      <c r="B53" s="49">
        <v>21</v>
      </c>
      <c r="C53" s="54" t="s">
        <v>58</v>
      </c>
      <c r="D53" s="55"/>
      <c r="E53" s="55"/>
      <c r="F53" s="56">
        <v>6000</v>
      </c>
      <c r="H53" s="71">
        <v>21</v>
      </c>
      <c r="I53" s="103" t="s">
        <v>59</v>
      </c>
      <c r="J53" s="105">
        <v>6000</v>
      </c>
      <c r="K53" s="128" t="s">
        <v>60</v>
      </c>
    </row>
    <row r="54" spans="2:11" ht="79.150000000000006" customHeight="1" thickBot="1" x14ac:dyDescent="0.3">
      <c r="B54" s="49">
        <v>22</v>
      </c>
      <c r="C54" s="57" t="s">
        <v>61</v>
      </c>
      <c r="D54" s="58"/>
      <c r="E54" s="58"/>
      <c r="F54" s="73">
        <v>68700</v>
      </c>
      <c r="H54" s="20">
        <v>22</v>
      </c>
      <c r="I54" s="128" t="s">
        <v>103</v>
      </c>
      <c r="J54" s="105">
        <v>68700</v>
      </c>
      <c r="K54" s="128" t="s">
        <v>62</v>
      </c>
    </row>
    <row r="55" spans="2:11" ht="51" customHeight="1" thickBot="1" x14ac:dyDescent="0.3">
      <c r="B55" s="49">
        <v>23</v>
      </c>
      <c r="C55" s="51" t="s">
        <v>63</v>
      </c>
      <c r="D55" s="74"/>
      <c r="E55" s="58"/>
      <c r="F55" s="75">
        <v>517000</v>
      </c>
      <c r="H55" s="71">
        <v>23</v>
      </c>
      <c r="I55" s="103" t="s">
        <v>107</v>
      </c>
      <c r="J55" s="105">
        <v>517000</v>
      </c>
      <c r="K55" s="104" t="s">
        <v>64</v>
      </c>
    </row>
    <row r="56" spans="2:11" ht="21.75" customHeight="1" thickBot="1" x14ac:dyDescent="0.3">
      <c r="B56" s="49">
        <v>24</v>
      </c>
      <c r="C56" s="148" t="s">
        <v>111</v>
      </c>
      <c r="D56" s="74"/>
      <c r="E56" s="58"/>
      <c r="F56" s="75">
        <v>150000</v>
      </c>
      <c r="H56" s="71">
        <v>24</v>
      </c>
      <c r="I56" s="103" t="s">
        <v>100</v>
      </c>
      <c r="J56" s="105">
        <v>150000</v>
      </c>
      <c r="K56" s="104" t="s">
        <v>108</v>
      </c>
    </row>
    <row r="57" spans="2:11" ht="22.5" customHeight="1" thickBot="1" x14ac:dyDescent="0.3">
      <c r="B57" s="49"/>
      <c r="C57" s="76"/>
      <c r="D57" s="76"/>
      <c r="E57" s="76"/>
      <c r="F57" s="77">
        <f>SUM(F46:F56)</f>
        <v>1967148</v>
      </c>
      <c r="J57" s="106">
        <f>SUM(J46:J56)</f>
        <v>1967148</v>
      </c>
      <c r="K57" s="129"/>
    </row>
    <row r="58" spans="2:11" ht="18" customHeight="1" thickBot="1" x14ac:dyDescent="0.3">
      <c r="B58" s="49"/>
      <c r="C58" s="78" t="s">
        <v>65</v>
      </c>
      <c r="D58" s="58"/>
      <c r="E58" s="58"/>
      <c r="F58" s="79">
        <f>F57+F44+F33+F31</f>
        <v>3085112</v>
      </c>
      <c r="I58" s="130" t="s">
        <v>66</v>
      </c>
      <c r="J58" s="106">
        <f>J57+J44+J31+J33</f>
        <v>3085112</v>
      </c>
    </row>
    <row r="59" spans="2:11" ht="18" customHeight="1" thickBot="1" x14ac:dyDescent="0.3">
      <c r="B59" s="80"/>
      <c r="C59" s="81"/>
      <c r="D59" s="82"/>
      <c r="E59" s="82"/>
      <c r="F59" s="83"/>
      <c r="K59" s="131"/>
    </row>
    <row r="60" spans="2:11" ht="24" customHeight="1" thickBot="1" x14ac:dyDescent="0.3">
      <c r="B60" s="80"/>
      <c r="C60" s="84" t="s">
        <v>99</v>
      </c>
      <c r="D60" s="82"/>
      <c r="E60" s="82"/>
      <c r="F60" s="144">
        <f>F10</f>
        <v>334915</v>
      </c>
      <c r="H60" s="85"/>
      <c r="I60" s="84" t="s">
        <v>104</v>
      </c>
      <c r="J60" s="144">
        <f>F10</f>
        <v>334915</v>
      </c>
      <c r="K60" s="129"/>
    </row>
    <row r="61" spans="2:11" ht="18" customHeight="1" thickBot="1" x14ac:dyDescent="0.3">
      <c r="B61" s="80"/>
      <c r="C61" s="86" t="s">
        <v>67</v>
      </c>
      <c r="D61" s="82"/>
      <c r="E61" s="82"/>
      <c r="F61" s="87">
        <f>F58-F60</f>
        <v>2750197</v>
      </c>
      <c r="I61" s="147" t="s">
        <v>89</v>
      </c>
      <c r="J61" s="132">
        <f>J58-J60</f>
        <v>2750197</v>
      </c>
      <c r="K61" s="129"/>
    </row>
    <row r="62" spans="2:11" ht="18" customHeight="1" x14ac:dyDescent="0.25">
      <c r="B62" s="80"/>
      <c r="C62" s="81"/>
      <c r="D62" s="82"/>
      <c r="E62" s="82"/>
      <c r="F62" s="83"/>
      <c r="H62" s="71"/>
      <c r="I62" s="133" t="s">
        <v>6</v>
      </c>
      <c r="J62" s="134">
        <v>229181</v>
      </c>
      <c r="K62" s="11"/>
    </row>
    <row r="63" spans="2:11" ht="18" customHeight="1" x14ac:dyDescent="0.25">
      <c r="B63" s="80"/>
      <c r="C63" s="81"/>
      <c r="D63" s="82"/>
      <c r="E63" s="82"/>
      <c r="F63" s="83"/>
      <c r="H63" s="172"/>
      <c r="I63" s="174" t="s">
        <v>7</v>
      </c>
      <c r="J63" s="176">
        <f>J61/J62</f>
        <v>12.000109084086377</v>
      </c>
    </row>
    <row r="64" spans="2:11" ht="18" customHeight="1" x14ac:dyDescent="0.25">
      <c r="B64" s="80"/>
      <c r="C64" s="81"/>
      <c r="D64" s="82"/>
      <c r="E64" s="82"/>
      <c r="F64" s="83"/>
      <c r="H64" s="173"/>
      <c r="I64" s="174"/>
      <c r="J64" s="177"/>
    </row>
    <row r="65" spans="2:11" ht="18" customHeight="1" x14ac:dyDescent="0.25">
      <c r="B65" s="80"/>
      <c r="C65" s="81"/>
      <c r="D65" s="82"/>
      <c r="E65" s="82"/>
      <c r="F65" s="83"/>
      <c r="H65" s="43"/>
      <c r="I65" s="44"/>
      <c r="J65" s="135"/>
    </row>
    <row r="66" spans="2:11" ht="18" customHeight="1" x14ac:dyDescent="0.25">
      <c r="B66" s="80"/>
      <c r="C66" s="81"/>
      <c r="D66" s="82"/>
      <c r="E66" s="82"/>
      <c r="F66" s="83"/>
      <c r="H66" s="43"/>
      <c r="I66" s="44"/>
      <c r="J66" s="135"/>
    </row>
    <row r="67" spans="2:11" ht="15.75" x14ac:dyDescent="0.25">
      <c r="C67" s="136"/>
      <c r="J67" s="140"/>
      <c r="K67" s="141"/>
    </row>
    <row r="68" spans="2:11" ht="15.75" x14ac:dyDescent="0.25">
      <c r="C68" s="138" t="s">
        <v>68</v>
      </c>
    </row>
    <row r="69" spans="2:11" ht="15.75" x14ac:dyDescent="0.25">
      <c r="C69" s="137"/>
    </row>
    <row r="70" spans="2:11" ht="15.75" x14ac:dyDescent="0.25">
      <c r="C70" s="139" t="s">
        <v>69</v>
      </c>
      <c r="H70" s="139" t="s">
        <v>69</v>
      </c>
    </row>
    <row r="71" spans="2:11" ht="15.75" customHeight="1" x14ac:dyDescent="0.25">
      <c r="C71" s="138"/>
      <c r="I71" s="107"/>
    </row>
    <row r="72" spans="2:11" ht="15.75" x14ac:dyDescent="0.25">
      <c r="C72" s="139"/>
      <c r="D72" s="107"/>
      <c r="H72" s="139"/>
    </row>
    <row r="73" spans="2:11" ht="15.75" x14ac:dyDescent="0.25">
      <c r="C73" s="139" t="s">
        <v>70</v>
      </c>
      <c r="H73" s="139" t="s">
        <v>70</v>
      </c>
    </row>
    <row r="74" spans="2:11" ht="15.75" x14ac:dyDescent="0.25">
      <c r="C74" s="139"/>
      <c r="H74" s="139"/>
    </row>
    <row r="75" spans="2:11" ht="15.75" x14ac:dyDescent="0.25">
      <c r="C75" s="139"/>
      <c r="H75" s="139"/>
    </row>
    <row r="76" spans="2:11" ht="15.75" x14ac:dyDescent="0.25">
      <c r="C76" s="139"/>
    </row>
    <row r="77" spans="2:11" ht="15.75" x14ac:dyDescent="0.25">
      <c r="C77" s="139"/>
    </row>
    <row r="78" spans="2:11" ht="15.75" x14ac:dyDescent="0.25">
      <c r="C78" s="137"/>
    </row>
  </sheetData>
  <mergeCells count="28">
    <mergeCell ref="H63:H64"/>
    <mergeCell ref="I5:I6"/>
    <mergeCell ref="I21:I22"/>
    <mergeCell ref="I63:I64"/>
    <mergeCell ref="J5:J6"/>
    <mergeCell ref="J21:J22"/>
    <mergeCell ref="J63:J64"/>
    <mergeCell ref="C34:F34"/>
    <mergeCell ref="C45:F45"/>
    <mergeCell ref="B13:B14"/>
    <mergeCell ref="C13:C14"/>
    <mergeCell ref="E13:E14"/>
    <mergeCell ref="F13:F14"/>
    <mergeCell ref="C5:F5"/>
    <mergeCell ref="H20:K20"/>
    <mergeCell ref="C22:F22"/>
    <mergeCell ref="H23:K23"/>
    <mergeCell ref="C32:F32"/>
    <mergeCell ref="H5:H6"/>
    <mergeCell ref="K5:K6"/>
    <mergeCell ref="K21:K22"/>
    <mergeCell ref="C7:E7"/>
    <mergeCell ref="D2:F2"/>
    <mergeCell ref="J2:K2"/>
    <mergeCell ref="C3:F3"/>
    <mergeCell ref="I3:K3"/>
    <mergeCell ref="C4:F4"/>
    <mergeCell ref="H4:K4"/>
  </mergeCells>
  <pageMargins left="0.70866141732283505" right="0.70866141732283505" top="0.35433070866141703" bottom="0.35433070866141703" header="0.31496062992126" footer="0.15748031496063"/>
  <pageSetup paperSize="8" scale="70" orientation="landscape" horizontalDpi="180" verticalDpi="180" r:id="rId1"/>
  <rowBreaks count="2" manualBreakCount="2">
    <brk id="43" max="16383" man="1"/>
    <brk id="97" max="7" man="1"/>
  </rowBreaks>
  <colBreaks count="1" manualBreakCount="1">
    <brk id="16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cntla</dc:creator>
  <cp:lastModifiedBy>Home</cp:lastModifiedBy>
  <cp:lastPrinted>2025-01-25T07:09:13Z</cp:lastPrinted>
  <dcterms:created xsi:type="dcterms:W3CDTF">2006-09-28T05:33:00Z</dcterms:created>
  <dcterms:modified xsi:type="dcterms:W3CDTF">2025-01-25T09:52:42Z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6348D27A67674B5CB98CFF07FBAE0A83</vt:lpwstr>
  </property>
  <property fmtid="{D5CDD505-2E9C-101B-9397-08002B2CF9AE}" pid="3" name="KSOProductBuildVer">
    <vt:lpwstr>1049-11.2.0.11440</vt:lpwstr>
  </property>
</Properties>
</file>